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filterPrivacy="1" defaultThemeVersion="124226"/>
  <xr:revisionPtr revIDLastSave="0" documentId="8_{6B752B9F-5FF3-4EEF-A38F-314B63FF9AE2}" xr6:coauthVersionLast="47" xr6:coauthVersionMax="47" xr10:uidLastSave="{00000000-0000-0000-0000-000000000000}"/>
  <workbookProtection workbookAlgorithmName="SHA-512" workbookHashValue="Lmt84W615yTmhWSBx0Pd/3gSBdplR8RjILTpXt2vW5Om4tDzHGmTfFURs9bTP46GewKkqJvi6suw9lU4+5vGlA==" workbookSaltValue="eynFLLaDUYwOBKJ8GjVrcg==" workbookSpinCount="100000" lockStructure="1"/>
  <bookViews>
    <workbookView xWindow="-120" yWindow="-120" windowWidth="51840" windowHeight="21120" xr2:uid="{00000000-000D-0000-FFFF-FFFF00000000}"/>
  </bookViews>
  <sheets>
    <sheet name="Berechnung" sheetId="1" r:id="rId1"/>
    <sheet name="Parameter" sheetId="3" state="hidden" r:id="rId2"/>
    <sheet name="Tabelle1" sheetId="4" state="hidden" r:id="rId3"/>
    <sheet name="Tabelle2" sheetId="5" state="hidden" r:id="rId4"/>
  </sheets>
  <definedNames>
    <definedName name="p_C43">Parameter!$C$43</definedName>
    <definedName name="p_C44">Parameter!$C$44</definedName>
    <definedName name="p_C45">Parameter!$C$45</definedName>
    <definedName name="p_C46">Parameter!$C$46</definedName>
    <definedName name="p_C47">Parameter!$C$47</definedName>
    <definedName name="p_C48">Parameter!$C$48</definedName>
    <definedName name="p_C49">Parameter!$C$49</definedName>
    <definedName name="p_C50">Parameter!$C$51</definedName>
    <definedName name="p_C51">Parameter!$C$52</definedName>
    <definedName name="p_C52">Parameter!$C$52</definedName>
    <definedName name="p_C53">Parameter!$C$54</definedName>
    <definedName name="p_C54">Parameter!$C$55</definedName>
    <definedName name="p_C55">Parameter!$C$56</definedName>
    <definedName name="p_E43">Parameter!$E$43</definedName>
    <definedName name="p_E44">Parameter!$E$44</definedName>
    <definedName name="p_E45">Parameter!$E$45</definedName>
    <definedName name="p_E46">Parameter!$E$46</definedName>
    <definedName name="p_E47">Parameter!$E$47</definedName>
    <definedName name="p_E48">Parameter!$E$48</definedName>
    <definedName name="p_E49">Parameter!$E$49</definedName>
    <definedName name="p_F43">Parameter!$F$43</definedName>
    <definedName name="p_F44">Parameter!$F$44</definedName>
    <definedName name="p_F45">Parameter!$F$45</definedName>
    <definedName name="p_F46">Parameter!$F$46</definedName>
    <definedName name="p_F47">Parameter!$F$47</definedName>
    <definedName name="p_F48">Parameter!$F$48</definedName>
    <definedName name="p_F49">Parameter!$F$49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49" i="3" l="1"/>
  <c r="F49" i="3" s="1"/>
  <c r="E48" i="3"/>
  <c r="E47" i="3"/>
  <c r="F23" i="3" l="1"/>
  <c r="E43" i="3"/>
  <c r="E44" i="3" l="1"/>
  <c r="F44" i="3" s="1"/>
  <c r="F48" i="3" l="1"/>
  <c r="G18" i="1" l="1"/>
  <c r="G17" i="1"/>
  <c r="T78" i="1"/>
  <c r="T75" i="1"/>
  <c r="T74" i="1"/>
  <c r="T70" i="1"/>
  <c r="T69" i="1"/>
  <c r="T68" i="1"/>
  <c r="T66" i="1"/>
  <c r="U69" i="1" l="1"/>
  <c r="C30" i="1"/>
  <c r="C32" i="3" l="1"/>
  <c r="C33" i="3" s="1"/>
  <c r="C34" i="3" s="1"/>
  <c r="C35" i="3" s="1"/>
  <c r="C36" i="3" s="1"/>
  <c r="C37" i="3" s="1"/>
  <c r="C38" i="3" s="1"/>
  <c r="C39" i="3" s="1"/>
  <c r="C40" i="3" s="1"/>
  <c r="F47" i="3"/>
  <c r="E46" i="3"/>
  <c r="E45" i="3"/>
  <c r="F45" i="3" s="1"/>
  <c r="F43" i="3"/>
  <c r="T71" i="1" l="1"/>
  <c r="F46" i="3"/>
  <c r="T73" i="1" s="1"/>
  <c r="T76" i="1"/>
  <c r="T67" i="1"/>
  <c r="U67" i="1" s="1"/>
  <c r="Z70" i="1"/>
  <c r="C39" i="1" l="1"/>
  <c r="C40" i="1" l="1"/>
  <c r="C41" i="1"/>
  <c r="C42" i="1"/>
  <c r="C45" i="1" l="1"/>
  <c r="C63" i="1" l="1" a="1"/>
  <c r="C63" i="1" s="1"/>
  <c r="C68" i="1"/>
  <c r="C55" i="1"/>
  <c r="Z78" i="1"/>
  <c r="T72" i="1"/>
  <c r="T7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<sst xmlns="http://schemas.openxmlformats.org/spreadsheetml/2006/main" count="300" uniqueCount="168">
  <si>
    <t>Monatswerte Sozialhilfe</t>
  </si>
  <si>
    <t>pro weitere P</t>
  </si>
  <si>
    <t>Durchschnittsprämie Erw.</t>
  </si>
  <si>
    <t>Durchschnittsprämie Kinder</t>
  </si>
  <si>
    <t>Durchschnittsprämie JE</t>
  </si>
  <si>
    <t>18-25</t>
  </si>
  <si>
    <t>0-18</t>
  </si>
  <si>
    <t>25-</t>
  </si>
  <si>
    <t>Haushaltsgrösse</t>
  </si>
  <si>
    <t>Grundbedarf</t>
  </si>
  <si>
    <t>Massgebendes Einkommen</t>
  </si>
  <si>
    <t>PHH</t>
  </si>
  <si>
    <t>Berechnung</t>
  </si>
  <si>
    <t>KITA</t>
  </si>
  <si>
    <t>Betreuungsgutschein in CHF</t>
  </si>
  <si>
    <t>Schulergänzende Betreuung</t>
  </si>
  <si>
    <t>Nachmittagsmodul I</t>
  </si>
  <si>
    <t>Nachmittagsmodul II</t>
  </si>
  <si>
    <t>Informationen Antragstellende</t>
  </si>
  <si>
    <t>Name/Vorname Kind</t>
  </si>
  <si>
    <t>Betreuungseinrichtung</t>
  </si>
  <si>
    <t>Anrechenbares Vermögen</t>
  </si>
  <si>
    <t>Adresse</t>
  </si>
  <si>
    <t>Name/Vorname Person 1</t>
  </si>
  <si>
    <t>Name/Vorname Person 2</t>
  </si>
  <si>
    <t>Babys (u18M)</t>
  </si>
  <si>
    <t>Ü18M</t>
  </si>
  <si>
    <t>Nachmittag lang</t>
  </si>
  <si>
    <t>Nachmittag kurz</t>
  </si>
  <si>
    <t>Ferienbertreuung</t>
  </si>
  <si>
    <t>Wochenwert KITA</t>
  </si>
  <si>
    <t>Wochenwert SEB</t>
  </si>
  <si>
    <t>Tarifliste SEB</t>
  </si>
  <si>
    <t>Modul kurz</t>
  </si>
  <si>
    <t>Modul lang</t>
  </si>
  <si>
    <t>Ferienbetreuung</t>
  </si>
  <si>
    <t>Betreuungsgutschein (pro Monat) in CHF</t>
  </si>
  <si>
    <t>Betreuungstage Total pro Kind:</t>
  </si>
  <si>
    <t>Kindertagesstätten in Liestal</t>
  </si>
  <si>
    <t>Anzahl Tage</t>
  </si>
  <si>
    <t>Unterschrift Person 1</t>
  </si>
  <si>
    <t>Unterschrift Person 2</t>
  </si>
  <si>
    <t>Arbeitspensum in % Person 1</t>
  </si>
  <si>
    <t>Stadt Liestal</t>
  </si>
  <si>
    <t>4410 Liestal</t>
  </si>
  <si>
    <t>Tages- bzw. Modulpauschale</t>
  </si>
  <si>
    <t>ACHTUNG: Es werden maximal die monatlichen Kosten der Betreuungseinrichtung übernommen</t>
  </si>
  <si>
    <t>Grenzwerte gemäss Reglement</t>
  </si>
  <si>
    <r>
      <rPr>
        <b/>
        <sz val="16"/>
        <color theme="1"/>
        <rFont val="Calibri"/>
        <family val="2"/>
        <scheme val="minor"/>
      </rPr>
      <t xml:space="preserve">Stadt Liestal          </t>
    </r>
    <r>
      <rPr>
        <sz val="11"/>
        <color theme="1"/>
        <rFont val="Calibri"/>
        <family val="2"/>
        <scheme val="minor"/>
      </rPr>
      <t xml:space="preserve">    </t>
    </r>
  </si>
  <si>
    <t>Bildung/Sport</t>
  </si>
  <si>
    <t>Person 1: Erziehungsberechtigte
Person 2: Erziehungsberechtigte oder Person in ungetrennter Ehe, gefestigter Lebensgemeinschaft (gleicher Haushalt seit 2 Jahren) oder eingetragener Partnerschaft</t>
  </si>
  <si>
    <t>Wohnort (Kind)</t>
  </si>
  <si>
    <t xml:space="preserve">Satzbestimmendes Zwischentotal der </t>
  </si>
  <si>
    <t>Einkünfte gemäss Ziffer 399 der</t>
  </si>
  <si>
    <t>Steuerbares Vermögen gemäss Ziffer 910</t>
  </si>
  <si>
    <t>Es werden 10 % des steuerbaren Vermögens an das Einkommen angerechnet</t>
  </si>
  <si>
    <t>Tatsächlich geleistete Unterhaltsbeiträge (pro Monat)</t>
  </si>
  <si>
    <t>Weitere Beteiligungen an Betreuungsangebote (pro Monat)</t>
  </si>
  <si>
    <t>z. B. durch den Arbeitgeber</t>
  </si>
  <si>
    <t>ACHTUNG: Es werden maximal die monatlichen Vollkosten übernommen</t>
  </si>
  <si>
    <t>ACHTUNG: Es werden maximal die Vollkosten der Ferienbetreuung übernommen</t>
  </si>
  <si>
    <t>(((C22+C27)/12)-C36-C37-C38-C39)*12</t>
  </si>
  <si>
    <t>=Parameter!$C$43</t>
  </si>
  <si>
    <t>=Parameter!$C$47</t>
  </si>
  <si>
    <t>=Parameter!$C$55</t>
  </si>
  <si>
    <t>=Parameter!$C$53</t>
  </si>
  <si>
    <t>=Parameter!$C$54</t>
  </si>
  <si>
    <t>=Parameter!$C$45</t>
  </si>
  <si>
    <t>=Parameter!$C$44</t>
  </si>
  <si>
    <t>=Parameter!$C$50</t>
  </si>
  <si>
    <t>=Parameter!$C$51</t>
  </si>
  <si>
    <t>WENN(C41&gt;70001;"Keine";WENN(C41&lt;-4000;((C53)*Parameter!C46+(C54)*Parameter!C45)*Parameter!C51;(Parameter!E45*C41+Parameter!F46)*(C53*Parameter!C51)+(Parameter!E46*C41+Parameter!F45)*(C54*Parameter!C51)))-C29</t>
  </si>
  <si>
    <t>((C22+C27)/12-SUMME(C36:C39))*12</t>
  </si>
  <si>
    <t>bisher</t>
  </si>
  <si>
    <t>neu</t>
  </si>
  <si>
    <t>WENN(C41&gt;70001;"Keine";WENN(C41&lt;-4000;(C58)*Parameter!C47;(Parameter!E47*C41+Parameter!F47)*(C58)))-C29</t>
  </si>
  <si>
    <t>WENN(C41&gt;70001;"Keine";WENN(C41&lt;-4000;((C48)*Parameter!C43+(C49)*Parameter!C44)*Parameter!C50;(Parameter!E43*C41+Parameter!F43)*(C48*Parameter!C50)+(Parameter!E44*C41+Parameter!F44)*(C49*Parameter!C50)))-C29</t>
  </si>
  <si>
    <t>C41:</t>
  </si>
  <si>
    <t>C50:</t>
  </si>
  <si>
    <t>C55:</t>
  </si>
  <si>
    <t>C59:</t>
  </si>
  <si>
    <t>Frage:</t>
  </si>
  <si>
    <t>wird dieser Betrag zum Einkommen gerechnet? (so in der neuen Formel)</t>
  </si>
  <si>
    <t>p_C43</t>
  </si>
  <si>
    <t>p_C44</t>
  </si>
  <si>
    <t>p_C45</t>
  </si>
  <si>
    <t>=Parameter!$E$45</t>
  </si>
  <si>
    <t>p_C46</t>
  </si>
  <si>
    <t>=Parameter!$E$46</t>
  </si>
  <si>
    <t>p_C47</t>
  </si>
  <si>
    <t>=Parameter!$E$47</t>
  </si>
  <si>
    <t>p_E43</t>
  </si>
  <si>
    <t>=Parameter!$E$43</t>
  </si>
  <si>
    <t>p_E44</t>
  </si>
  <si>
    <t>=Parameter!$E$44</t>
  </si>
  <si>
    <t>p_E45</t>
  </si>
  <si>
    <t>p_E46</t>
  </si>
  <si>
    <t>p_E47</t>
  </si>
  <si>
    <t>p_F43</t>
  </si>
  <si>
    <t>=Parameter!$F$43</t>
  </si>
  <si>
    <t>p_F44</t>
  </si>
  <si>
    <t>=Parameter!$F$44</t>
  </si>
  <si>
    <t>p_F45</t>
  </si>
  <si>
    <t>=Parameter!$F$45</t>
  </si>
  <si>
    <t>p_F46</t>
  </si>
  <si>
    <t>p_F47</t>
  </si>
  <si>
    <t>=Parameter!$F$46</t>
  </si>
  <si>
    <t>=Parameter!$F$47</t>
  </si>
  <si>
    <t>p_C50</t>
  </si>
  <si>
    <t>p_C51</t>
  </si>
  <si>
    <t>p_C53</t>
  </si>
  <si>
    <t>p_C54</t>
  </si>
  <si>
    <t>p_C55</t>
  </si>
  <si>
    <t>WENN(C41&gt;(70001-C29);"Keine";WENN(C41&lt;-4000;(C58)*p_C47;(p_E47*C41+p_F47)*(C58)))</t>
  </si>
  <si>
    <t>C53</t>
  </si>
  <si>
    <t>C54</t>
  </si>
  <si>
    <t>C41</t>
  </si>
  <si>
    <t>WENN(C41&gt;(70001-C29);"Keine";WENN(C41&lt;-4000;(C53*p_C46+C54*p_C45)*p_C51;(p_E45*C41+p_F46)*(C53*p_C51)+(p_E46*C41+p_F45)*(C54*p_C51)))</t>
  </si>
  <si>
    <t>WENN(C41&gt;(70001-C29);"Keine";WENN(C41&lt;-4000;((C48)*p_C43+(C49)*p_C44)*p_C50;(p_E43*C41+p_F43)*(C48*p_C50)+(p_E44*C41+p_F44)*(C49*p_C50)))</t>
  </si>
  <si>
    <t>WENN(C41&lt;-4000</t>
  </si>
  <si>
    <t>WENN(C41&gt;-4000</t>
  </si>
  <si>
    <t>Spalte E</t>
  </si>
  <si>
    <t>Spalte C</t>
  </si>
  <si>
    <t>Spalte F</t>
  </si>
  <si>
    <t>~</t>
  </si>
  <si>
    <t>Ausschliesslich Kinder mit Niederlassung in Liestal sind zum Bezug von Betreuungsgutscheinen berechtigt</t>
  </si>
  <si>
    <t>Arbeitspensum in % Person 2</t>
  </si>
  <si>
    <t>Steuererveranlagung (Person 1 &amp; Person 2)</t>
  </si>
  <si>
    <t>der Steuerveranlagung (Person 1 &amp; Person 2)</t>
  </si>
  <si>
    <t>Höchstmiete gemäss Sozialhilfe (netto)</t>
  </si>
  <si>
    <t>Durchschnittsprämie Sozialhilfe</t>
  </si>
  <si>
    <t xml:space="preserve">Halbtägige Betreuung eingeben: mit Essen als 0.7, ohne Essen als 0.5 </t>
  </si>
  <si>
    <t>Nachmittag ohne Unterricht</t>
  </si>
  <si>
    <t>Nachmittag mit Unterricht</t>
  </si>
  <si>
    <t>Frühbetreuung</t>
  </si>
  <si>
    <t>Achtung hier sieht man gerundete Zahlen, im Hintergrund rechnet der Rechner aber jeweils mit den ungerundeten Zahlen</t>
  </si>
  <si>
    <t>Bitte das Formular ausgedruckt und unterzeichnet einsenden an:</t>
  </si>
  <si>
    <t>Rosenstrasse 16b</t>
  </si>
  <si>
    <t>Sämtliche Einkommensbestandteile, inkl. Alimente, Mietzinsbeiträge, Vermögenserträge, Mietwert Liegenschaften privat und geschäftlich</t>
  </si>
  <si>
    <t>Dem Antrag unter anderem beizulegen:</t>
  </si>
  <si>
    <t>Der Betreuungsgutschein wird erstmals für den Monat ausbezahlt, für welchen der Antrag bis zum 20. desselben Monats vollständig vorliegt.</t>
  </si>
  <si>
    <r>
      <rPr>
        <i/>
        <sz val="11"/>
        <color theme="1"/>
        <rFont val="Calibri"/>
        <family val="2"/>
        <scheme val="minor"/>
      </rPr>
      <t xml:space="preserve">Zeitliche Beanspruchung für Erwerbstätigkeit (oder gleichstellte Beschäftigungen). </t>
    </r>
    <r>
      <rPr>
        <sz val="11"/>
        <color theme="1"/>
        <rFont val="Calibri"/>
        <family val="2"/>
        <scheme val="minor"/>
      </rPr>
      <t xml:space="preserve">
</t>
    </r>
    <r>
      <rPr>
        <i/>
        <sz val="11"/>
        <color theme="1"/>
        <rFont val="Calibri"/>
        <family val="2"/>
        <scheme val="minor"/>
      </rPr>
      <t>Zwei Personen: mindestens 120 %; eine Person: mindestens 20 %</t>
    </r>
  </si>
  <si>
    <t>Anzahl Erwachsene im Haushalt über 25 Jahre alt</t>
  </si>
  <si>
    <t>Anzahl junge erwachsene Kinder : 18–25 Jahre alt</t>
  </si>
  <si>
    <t>Anzahl Kinder unter 18 Jahre</t>
  </si>
  <si>
    <t>Berechnungsgrundlage für Tarif: 
Bei grösseren Veränderungen im Einkommen seit letzter Steuerveranlagung, siehe «Infoblatt Betreuungsgutscheine» oder Tel. 061 927 52 48.</t>
  </si>
  <si>
    <r>
      <t xml:space="preserve">Betreuungstage pro Woche </t>
    </r>
    <r>
      <rPr>
        <sz val="11"/>
        <color theme="1"/>
        <rFont val="Calibri"/>
        <family val="2"/>
      </rPr>
      <t>«</t>
    </r>
    <r>
      <rPr>
        <sz val="11"/>
        <color theme="1"/>
        <rFont val="Calibri"/>
        <family val="2"/>
        <scheme val="minor"/>
      </rPr>
      <t xml:space="preserve">Baby» = Kinder </t>
    </r>
    <r>
      <rPr>
        <u/>
        <sz val="11"/>
        <color theme="1"/>
        <rFont val="Calibri"/>
        <family val="2"/>
        <scheme val="minor"/>
      </rPr>
      <t>unter</t>
    </r>
    <r>
      <rPr>
        <sz val="11"/>
        <color theme="1"/>
        <rFont val="Calibri"/>
        <family val="2"/>
        <scheme val="minor"/>
      </rPr>
      <t xml:space="preserve"> 18 Monate</t>
    </r>
  </si>
  <si>
    <r>
      <t xml:space="preserve">Betreuungstage pro Woche </t>
    </r>
    <r>
      <rPr>
        <sz val="11"/>
        <color theme="1"/>
        <rFont val="Calibri"/>
        <family val="2"/>
      </rPr>
      <t>«</t>
    </r>
    <r>
      <rPr>
        <sz val="11"/>
        <color theme="1"/>
        <rFont val="Calibri"/>
        <family val="2"/>
        <scheme val="minor"/>
      </rPr>
      <t xml:space="preserve">Kind»= Kinder </t>
    </r>
    <r>
      <rPr>
        <u/>
        <sz val="11"/>
        <color theme="1"/>
        <rFont val="Calibri"/>
        <family val="2"/>
        <scheme val="minor"/>
      </rPr>
      <t>über</t>
    </r>
    <r>
      <rPr>
        <sz val="11"/>
        <color theme="1"/>
        <rFont val="Calibri"/>
        <family val="2"/>
        <scheme val="minor"/>
      </rPr>
      <t xml:space="preserve"> 18 Monate</t>
    </r>
  </si>
  <si>
    <t>WICHTIG: Es handelt sich um eine provisorische Berechnung. Die definitive Höhe des Betreuungsgutscheins wird mit der Ausstellung verfügt und kann von dieser Berechnung abweichen. Bei Fragen bzw. Unklarheiten und in Spezialfällen wenden Sie sich bitte das Sekretariat Betreuung: betreuung@liestal.ch oder 061 927 52 48.</t>
  </si>
  <si>
    <r>
      <t>Einkommensnachweise</t>
    </r>
    <r>
      <rPr>
        <i/>
        <sz val="11"/>
        <color theme="1"/>
        <rFont val="Calibri"/>
        <family val="2"/>
        <scheme val="minor"/>
      </rPr>
      <t xml:space="preserve">
Nachweise Alimente, Mietzinsbeiträge, Vermögenserträge bzw. weitere Einkünfte</t>
    </r>
  </si>
  <si>
    <t>Bestätigung der Korrektheit des Antrags</t>
  </si>
  <si>
    <t>Einwilligungsbestätigung zur internen Anforderung der Steuerveranlagung</t>
  </si>
  <si>
    <t>Abteilung Betreuung / Familie und frühe Förderung</t>
  </si>
  <si>
    <t xml:space="preserve">
Mit meiner Unterschrift bestätige/n ich/wir, dass alle Angaben wahrheitsgetreu angegeben wurden. 
Ich verpflichte mich, jegliche Änderungen (Arbeitspensum, Einkommen, Geburt weiterer Kinder, Wegzug, Zivilstandsänderung etc.) gemäss FEB-Reglement § 9 umgehend zu melden. </t>
  </si>
  <si>
    <t>Hiermit erklären wir, die unterzeichnenden Eltern/Erziehungsberechtigten, unser Einverständnis, dass die Abteilung Betreuung berechtigt ist, die für die Berechnung und Überprüfung des Betreuungsgutscheins erforderlichen Daten aus der Steuerveranlagung intern bei der Abteilung Steuern anzufordern und einzusehen.
Diese Einwilligung erfolgt freiwillig und dient ausschliesslich der sachgemässen Prüfung und Festlegung des Anspruchs auf einen Betreuungsgutschein.
Wird die Einwilligung nicht erteilt, muss die neueste Steuerveranlagung Staat selbstständig der Abteilung Betreuung eingereicht werden.
Wir nehmen zur Kenntnis, dass die übermittelten Daten vertraulich behandelt und nur zu diesem Zweck verwendet werden.</t>
  </si>
  <si>
    <t>Grundbedarf SH (2026)</t>
  </si>
  <si>
    <t>Regionale Durchschnittsprämie (2026)</t>
  </si>
  <si>
    <t>Mietgrenzwert SH (2026)</t>
  </si>
  <si>
    <t>Mittagstisch</t>
  </si>
  <si>
    <r>
      <t xml:space="preserve">Antrag Betreuungsgutschein Liestal </t>
    </r>
    <r>
      <rPr>
        <sz val="10"/>
        <color theme="1"/>
        <rFont val="Calibri"/>
        <family val="2"/>
        <scheme val="minor"/>
      </rPr>
      <t>gültig ab August 2026</t>
    </r>
  </si>
  <si>
    <t>Modul ohne Unterricht</t>
  </si>
  <si>
    <t>Modul mit Unterricht</t>
  </si>
  <si>
    <t>Frühbetreuung (Anzahl pro Woche)</t>
  </si>
  <si>
    <t>Mittagstisch (Anzahl pro Woche)</t>
  </si>
  <si>
    <t>Nachmittagsbetreuung Modul lang (Anzahl pro Woche)</t>
  </si>
  <si>
    <t>Nachmittagsbetreuung Modul kurz (Anzahl pro Woche)</t>
  </si>
  <si>
    <r>
      <t xml:space="preserve">Vertrag mit Kita
</t>
    </r>
    <r>
      <rPr>
        <i/>
        <sz val="11"/>
        <color theme="1"/>
        <rFont val="Calibri"/>
        <family val="2"/>
        <scheme val="minor"/>
      </rPr>
      <t>Auf dem Vertrag müssen der Umfang, Ort und die monatlichen Kosten der Betreuung enthalten sein</t>
    </r>
  </si>
  <si>
    <r>
      <t xml:space="preserve">Nachweise Beschäftigung Person 1 und </t>
    </r>
    <r>
      <rPr>
        <i/>
        <sz val="11"/>
        <color theme="1"/>
        <rFont val="Calibri"/>
        <family val="2"/>
        <scheme val="minor"/>
      </rPr>
      <t>2
Arbeitsvertrag, aktuelle Lohnabrechnungen, Arbeits - resp. Stempelzeiten, Nachweis von Aus-, Fort- oder Weiterbildung bzw. weitere Beschäftigungsnachweise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</si>
</sst>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 #,##0.00_ ;_ * \-#,##0.00_ ;_ * &quot;-&quot;??_ ;_ @_ "/>
    <numFmt numFmtId="164" formatCode="#,##0.0"/>
    <numFmt numFmtId="165" formatCode="_ * #,##0_ ;_ * \-#,##0_ ;_ * &quot;-&quot;??_ ;_ @_ "/>
    <numFmt numFmtId="166" formatCode="_ * #,##0.0_ ;_ * \-#,##0.0_ ;_ * &quot;-&quot;??_ ;_ @_ "/>
    <numFmt numFmtId="167" formatCode="###0;&quot;0&quot;"/>
    <numFmt numFmtId="168" formatCode="0.000000"/>
    <numFmt numFmtId="169" formatCode="_ * #,##0.00000_ ;_ * \-#,##0.00000_ ;_ * &quot;-&quot;??_ ;_ @_ "/>
  </numFmts>
  <fonts count="13"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family val="2"/>
    </font>
    <font>
      <sz val="10"/>
      <color theme="1"/>
      <name val="Calibri"/>
      <family val="2"/>
      <scheme val="minor"/>
    </font>
    <font>
      <u/>
      <sz val="11"/>
      <color theme="10"/>
      <name val="Calibri"/>
      <family val="2"/>
      <scheme val="minor"/>
    </font>
    <font>
      <b/>
      <sz val="16"/>
      <color theme="1"/>
      <name val="Calibri"/>
      <family val="2"/>
      <scheme val="minor"/>
    </font>
    <font>
      <sz val="11"/>
      <color theme="1"/>
      <name val="Arial"/>
      <family val="2"/>
    </font>
    <font>
      <sz val="11"/>
      <color theme="1"/>
      <name val="Calibri"/>
      <family val="2"/>
    </font>
    <font>
      <b/>
      <sz val="18"/>
      <color theme="1"/>
      <name val="Calibri"/>
      <family val="2"/>
      <scheme val="minor"/>
    </font>
    <font>
      <i/>
      <sz val="11"/>
      <color theme="1"/>
      <name val="Calibri"/>
      <family val="2"/>
      <scheme val="minor"/>
    </font>
    <font>
      <i/>
      <sz val="10"/>
      <color theme="1"/>
      <name val="Calibri"/>
      <family val="2"/>
      <scheme val="minor"/>
    </font>
    <font>
      <u/>
      <sz val="11"/>
      <color theme="1"/>
      <name val="Calibri"/>
      <family val="2"/>
      <scheme val="minor"/>
    </font>
  </fonts>
  <fills count="10">
    <fill>
      <patternFill patternType="none"/>
    </fill>
    <fill>
      <patternFill patternType="gray125"/>
    </fill>
    <fill>
      <patternFill patternType="solid">
        <fgColor theme="4" tint="0.79998168889431442"/>
        <bgColor indexed="64"/>
      </patternFill>
    </fill>
    <fill>
      <patternFill patternType="solid">
        <fgColor rgb="FFF5F54D"/>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rgb="FFDCE6F1"/>
        <bgColor indexed="64"/>
      </patternFill>
    </fill>
  </fills>
  <borders count="12">
    <border>
      <left/>
      <right/>
      <top/>
      <bottom/>
      <diagonal/>
    </border>
    <border>
      <left style="hair">
        <color auto="1"/>
      </left>
      <right style="hair">
        <color auto="1"/>
      </right>
      <top style="hair">
        <color auto="1"/>
      </top>
      <bottom style="hair">
        <color auto="1"/>
      </bottom>
      <diagonal/>
    </border>
    <border>
      <left style="thin">
        <color auto="1"/>
      </left>
      <right style="thin">
        <color auto="1"/>
      </right>
      <top/>
      <bottom/>
      <diagonal/>
    </border>
    <border>
      <left style="hair">
        <color auto="1"/>
      </left>
      <right/>
      <top style="hair">
        <color auto="1"/>
      </top>
      <bottom/>
      <diagonal/>
    </border>
    <border>
      <left/>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style="medium">
        <color indexed="64"/>
      </left>
      <right style="medium">
        <color indexed="64"/>
      </right>
      <top style="medium">
        <color indexed="64"/>
      </top>
      <bottom style="medium">
        <color indexed="64"/>
      </bottom>
      <diagonal/>
    </border>
    <border>
      <left/>
      <right style="hair">
        <color indexed="64"/>
      </right>
      <top style="hair">
        <color auto="1"/>
      </top>
      <bottom/>
      <diagonal/>
    </border>
    <border>
      <left/>
      <right style="hair">
        <color auto="1"/>
      </right>
      <top/>
      <bottom style="hair">
        <color indexed="64"/>
      </bottom>
      <diagonal/>
    </border>
  </borders>
  <cellStyleXfs count="3">
    <xf numFmtId="0" fontId="0" fillId="0" borderId="0"/>
    <xf numFmtId="43" fontId="1" fillId="0" borderId="0" applyFont="0" applyFill="0" applyBorder="0" applyAlignment="0" applyProtection="0"/>
    <xf numFmtId="0" fontId="5" fillId="0" borderId="0" applyNumberFormat="0" applyFill="0" applyBorder="0" applyAlignment="0" applyProtection="0"/>
  </cellStyleXfs>
  <cellXfs count="135">
    <xf numFmtId="0" fontId="0" fillId="0" borderId="0" xfId="0"/>
    <xf numFmtId="0" fontId="3" fillId="0" borderId="0" xfId="0" applyFont="1" applyAlignment="1"/>
    <xf numFmtId="4" fontId="0" fillId="0" borderId="0" xfId="0" applyNumberFormat="1"/>
    <xf numFmtId="0" fontId="3" fillId="2" borderId="0" xfId="0" applyFont="1" applyFill="1" applyAlignment="1"/>
    <xf numFmtId="164" fontId="3" fillId="2" borderId="2" xfId="0" quotePrefix="1" applyNumberFormat="1" applyFont="1" applyFill="1" applyBorder="1" applyAlignment="1">
      <alignment horizontal="right"/>
    </xf>
    <xf numFmtId="0" fontId="0" fillId="0" borderId="0" xfId="0" applyAlignment="1"/>
    <xf numFmtId="4" fontId="0" fillId="0" borderId="2" xfId="0" applyNumberFormat="1" applyBorder="1"/>
    <xf numFmtId="4" fontId="0" fillId="2" borderId="2" xfId="0" applyNumberFormat="1" applyFill="1" applyBorder="1"/>
    <xf numFmtId="0" fontId="0" fillId="0" borderId="0" xfId="0" applyFill="1" applyBorder="1" applyAlignment="1"/>
    <xf numFmtId="165" fontId="0" fillId="3" borderId="1" xfId="1" applyNumberFormat="1" applyFont="1" applyFill="1" applyBorder="1" applyAlignment="1" applyProtection="1">
      <alignment vertical="top"/>
      <protection locked="0"/>
    </xf>
    <xf numFmtId="165" fontId="0" fillId="0" borderId="0" xfId="1" applyNumberFormat="1" applyFont="1" applyProtection="1"/>
    <xf numFmtId="0" fontId="0" fillId="0" borderId="0" xfId="0" applyFill="1" applyProtection="1"/>
    <xf numFmtId="0" fontId="0" fillId="0" borderId="0" xfId="0" applyFill="1" applyBorder="1" applyProtection="1"/>
    <xf numFmtId="0" fontId="0" fillId="0" borderId="6" xfId="0" applyFill="1" applyBorder="1" applyProtection="1"/>
    <xf numFmtId="0" fontId="0" fillId="0" borderId="0" xfId="0" applyFill="1" applyBorder="1" applyAlignment="1" applyProtection="1">
      <alignment vertical="top"/>
    </xf>
    <xf numFmtId="0" fontId="0" fillId="0" borderId="0" xfId="0" applyFill="1" applyAlignment="1" applyProtection="1">
      <alignment vertical="top"/>
    </xf>
    <xf numFmtId="0" fontId="0" fillId="0" borderId="4" xfId="0" applyFill="1" applyBorder="1" applyProtection="1"/>
    <xf numFmtId="0" fontId="0" fillId="0" borderId="8" xfId="0" applyFill="1" applyBorder="1" applyProtection="1"/>
    <xf numFmtId="0" fontId="0" fillId="0" borderId="0" xfId="0" applyFont="1" applyFill="1" applyProtection="1"/>
    <xf numFmtId="0" fontId="2" fillId="0" borderId="3" xfId="0" applyFont="1" applyFill="1" applyBorder="1" applyProtection="1"/>
    <xf numFmtId="0" fontId="0" fillId="0" borderId="5" xfId="0" applyFill="1" applyBorder="1" applyProtection="1"/>
    <xf numFmtId="0" fontId="0" fillId="0" borderId="5" xfId="0" applyFont="1" applyFill="1" applyBorder="1" applyAlignment="1" applyProtection="1">
      <alignment vertical="top" wrapText="1"/>
    </xf>
    <xf numFmtId="165" fontId="2" fillId="0" borderId="4" xfId="1" applyNumberFormat="1" applyFont="1" applyFill="1" applyBorder="1" applyProtection="1"/>
    <xf numFmtId="165" fontId="0" fillId="0" borderId="0" xfId="1" applyNumberFormat="1" applyFont="1" applyFill="1" applyBorder="1" applyProtection="1"/>
    <xf numFmtId="165" fontId="0" fillId="0" borderId="0" xfId="1" applyNumberFormat="1" applyFont="1" applyFill="1" applyProtection="1"/>
    <xf numFmtId="0" fontId="0" fillId="4" borderId="5" xfId="0" applyFill="1" applyBorder="1" applyProtection="1"/>
    <xf numFmtId="0" fontId="2" fillId="2" borderId="3" xfId="0" applyFont="1" applyFill="1" applyBorder="1" applyProtection="1"/>
    <xf numFmtId="165" fontId="0" fillId="2" borderId="4" xfId="1" applyNumberFormat="1" applyFont="1" applyFill="1" applyBorder="1" applyProtection="1"/>
    <xf numFmtId="0" fontId="0" fillId="2" borderId="5" xfId="0" applyFill="1" applyBorder="1" applyProtection="1"/>
    <xf numFmtId="0" fontId="2" fillId="2" borderId="7" xfId="0" applyFont="1" applyFill="1" applyBorder="1" applyProtection="1"/>
    <xf numFmtId="166" fontId="2" fillId="2" borderId="8" xfId="1" applyNumberFormat="1" applyFont="1" applyFill="1" applyBorder="1" applyAlignment="1" applyProtection="1">
      <alignment horizontal="right"/>
    </xf>
    <xf numFmtId="165" fontId="0" fillId="0" borderId="4" xfId="1" applyNumberFormat="1" applyFont="1" applyBorder="1" applyProtection="1"/>
    <xf numFmtId="0" fontId="2" fillId="0" borderId="0" xfId="0" applyFont="1" applyFill="1" applyAlignment="1" applyProtection="1">
      <alignment vertical="top" wrapText="1"/>
    </xf>
    <xf numFmtId="0" fontId="0" fillId="0" borderId="8" xfId="0" applyFill="1" applyBorder="1" applyAlignment="1" applyProtection="1"/>
    <xf numFmtId="165" fontId="0" fillId="0" borderId="0" xfId="1" applyNumberFormat="1" applyFont="1" applyFill="1" applyBorder="1" applyAlignment="1" applyProtection="1">
      <alignment vertical="top"/>
      <protection locked="0"/>
    </xf>
    <xf numFmtId="165" fontId="0" fillId="0" borderId="8" xfId="1" applyNumberFormat="1" applyFont="1" applyFill="1" applyBorder="1" applyProtection="1"/>
    <xf numFmtId="0" fontId="0" fillId="5" borderId="0" xfId="0" applyFill="1"/>
    <xf numFmtId="1" fontId="0" fillId="0" borderId="0" xfId="0" applyNumberFormat="1"/>
    <xf numFmtId="0" fontId="2" fillId="2" borderId="0" xfId="0" applyFont="1" applyFill="1" applyBorder="1" applyProtection="1"/>
    <xf numFmtId="166" fontId="2" fillId="6" borderId="0" xfId="1" applyNumberFormat="1" applyFont="1" applyFill="1" applyBorder="1" applyAlignment="1" applyProtection="1">
      <alignment horizontal="right"/>
    </xf>
    <xf numFmtId="0" fontId="2" fillId="6" borderId="0" xfId="0" applyFont="1" applyFill="1" applyBorder="1" applyProtection="1"/>
    <xf numFmtId="43" fontId="0" fillId="0" borderId="0" xfId="0" applyNumberFormat="1" applyFill="1" applyProtection="1"/>
    <xf numFmtId="166" fontId="2" fillId="2" borderId="4" xfId="1" applyNumberFormat="1" applyFont="1" applyFill="1" applyBorder="1" applyAlignment="1" applyProtection="1">
      <alignment horizontal="right"/>
    </xf>
    <xf numFmtId="0" fontId="0" fillId="2" borderId="5" xfId="0" applyFont="1" applyFill="1" applyBorder="1" applyProtection="1"/>
    <xf numFmtId="0" fontId="0" fillId="0" borderId="0" xfId="0" applyFill="1" applyAlignment="1" applyProtection="1">
      <alignment vertical="top" wrapText="1"/>
    </xf>
    <xf numFmtId="0" fontId="0" fillId="0" borderId="0" xfId="0" applyFill="1" applyAlignment="1" applyProtection="1"/>
    <xf numFmtId="43" fontId="0" fillId="3" borderId="1" xfId="1" applyNumberFormat="1" applyFont="1" applyFill="1" applyBorder="1" applyAlignment="1" applyProtection="1">
      <alignment vertical="top"/>
      <protection locked="0"/>
    </xf>
    <xf numFmtId="0" fontId="2" fillId="0" borderId="0" xfId="0" applyFont="1" applyFill="1" applyProtection="1"/>
    <xf numFmtId="0" fontId="5" fillId="0" borderId="0" xfId="2" applyFill="1" applyProtection="1"/>
    <xf numFmtId="0" fontId="0" fillId="0" borderId="3" xfId="0" applyFill="1" applyBorder="1" applyAlignment="1" applyProtection="1">
      <alignment vertical="top" wrapText="1"/>
    </xf>
    <xf numFmtId="0" fontId="0" fillId="0" borderId="7" xfId="0" applyFill="1" applyBorder="1" applyAlignment="1" applyProtection="1">
      <alignment vertical="top" wrapText="1"/>
    </xf>
    <xf numFmtId="0" fontId="0" fillId="0" borderId="0" xfId="0" applyFill="1" applyAlignment="1" applyProtection="1">
      <alignment horizontal="right"/>
    </xf>
    <xf numFmtId="165" fontId="0" fillId="0" borderId="4" xfId="1" applyNumberFormat="1" applyFont="1" applyFill="1" applyBorder="1" applyAlignment="1" applyProtection="1">
      <alignment vertical="top"/>
      <protection locked="0"/>
    </xf>
    <xf numFmtId="0" fontId="0" fillId="0" borderId="0" xfId="0" applyFill="1" applyBorder="1" applyAlignment="1" applyProtection="1">
      <alignment horizontal="left" vertical="top"/>
    </xf>
    <xf numFmtId="0" fontId="0" fillId="0" borderId="8" xfId="0" applyFill="1" applyBorder="1" applyAlignment="1" applyProtection="1">
      <alignment vertical="top"/>
    </xf>
    <xf numFmtId="0" fontId="0" fillId="0" borderId="4" xfId="0" applyFill="1" applyBorder="1" applyAlignment="1" applyProtection="1">
      <alignment vertical="top"/>
    </xf>
    <xf numFmtId="165" fontId="0" fillId="3" borderId="1" xfId="1" applyNumberFormat="1" applyFont="1" applyFill="1" applyBorder="1" applyProtection="1">
      <protection locked="0"/>
    </xf>
    <xf numFmtId="0" fontId="0" fillId="3" borderId="9" xfId="0" applyFill="1" applyBorder="1" applyAlignment="1" applyProtection="1">
      <protection locked="0"/>
    </xf>
    <xf numFmtId="167" fontId="0" fillId="3" borderId="1" xfId="1" applyNumberFormat="1" applyFont="1" applyFill="1" applyBorder="1" applyAlignment="1" applyProtection="1">
      <alignment vertical="top"/>
      <protection locked="0"/>
    </xf>
    <xf numFmtId="168" fontId="0" fillId="0" borderId="0" xfId="0" applyNumberFormat="1"/>
    <xf numFmtId="2" fontId="0" fillId="0" borderId="0" xfId="0" applyNumberFormat="1"/>
    <xf numFmtId="0" fontId="0" fillId="0" borderId="5" xfId="0" applyFont="1" applyFill="1" applyBorder="1" applyAlignment="1" applyProtection="1">
      <alignment horizontal="left" vertical="top"/>
    </xf>
    <xf numFmtId="165" fontId="0" fillId="3" borderId="1" xfId="1" applyNumberFormat="1" applyFont="1" applyFill="1" applyBorder="1" applyProtection="1"/>
    <xf numFmtId="165" fontId="0" fillId="0" borderId="0" xfId="0" quotePrefix="1" applyNumberFormat="1" applyFill="1" applyProtection="1"/>
    <xf numFmtId="165" fontId="0" fillId="0" borderId="0" xfId="0" quotePrefix="1" applyNumberFormat="1" applyFill="1" applyAlignment="1" applyProtection="1"/>
    <xf numFmtId="0" fontId="0" fillId="0" borderId="0" xfId="0" quotePrefix="1" applyFill="1" applyProtection="1"/>
    <xf numFmtId="0" fontId="0" fillId="7" borderId="0" xfId="0" applyFill="1" applyProtection="1"/>
    <xf numFmtId="165" fontId="0" fillId="7" borderId="0" xfId="0" quotePrefix="1" applyNumberFormat="1" applyFill="1" applyProtection="1"/>
    <xf numFmtId="165" fontId="0" fillId="7" borderId="0" xfId="0" applyNumberFormat="1" applyFill="1" applyProtection="1"/>
    <xf numFmtId="0" fontId="0" fillId="7" borderId="0" xfId="0" quotePrefix="1" applyFill="1" applyProtection="1"/>
    <xf numFmtId="169" fontId="0" fillId="7" borderId="0" xfId="0" applyNumberFormat="1" applyFill="1" applyProtection="1"/>
    <xf numFmtId="169" fontId="2" fillId="7" borderId="0" xfId="0" applyNumberFormat="1" applyFont="1" applyFill="1" applyProtection="1"/>
    <xf numFmtId="0" fontId="0" fillId="4" borderId="0" xfId="0" applyFill="1" applyProtection="1"/>
    <xf numFmtId="0" fontId="0" fillId="4" borderId="5" xfId="0" applyFont="1" applyFill="1" applyBorder="1" applyProtection="1"/>
    <xf numFmtId="0" fontId="7" fillId="0" borderId="0" xfId="0" applyFont="1" applyFill="1" applyProtection="1"/>
    <xf numFmtId="0" fontId="2" fillId="8" borderId="0" xfId="0" applyFont="1" applyFill="1" applyAlignment="1" applyProtection="1">
      <alignment vertical="top"/>
    </xf>
    <xf numFmtId="0" fontId="0" fillId="8" borderId="0" xfId="0" applyFill="1" applyAlignment="1" applyProtection="1">
      <alignment vertical="top"/>
    </xf>
    <xf numFmtId="165" fontId="0" fillId="0" borderId="0" xfId="0" applyNumberFormat="1" applyFill="1" applyProtection="1"/>
    <xf numFmtId="43" fontId="0" fillId="0" borderId="0" xfId="0" applyNumberFormat="1" applyFill="1" applyAlignment="1" applyProtection="1">
      <alignment vertical="top"/>
    </xf>
    <xf numFmtId="0" fontId="0" fillId="7" borderId="0" xfId="0" applyFill="1"/>
    <xf numFmtId="0" fontId="0" fillId="0" borderId="0" xfId="0" applyFill="1" applyAlignment="1" applyProtection="1"/>
    <xf numFmtId="0" fontId="10" fillId="0" borderId="5" xfId="0" applyFont="1" applyFill="1" applyBorder="1" applyAlignment="1" applyProtection="1">
      <alignment horizontal="left" wrapText="1"/>
    </xf>
    <xf numFmtId="0" fontId="10" fillId="0" borderId="0" xfId="0" applyFont="1" applyFill="1" applyBorder="1" applyAlignment="1" applyProtection="1">
      <alignment horizontal="left" wrapText="1"/>
    </xf>
    <xf numFmtId="0" fontId="11" fillId="0" borderId="0" xfId="0" applyFont="1" applyFill="1" applyBorder="1" applyAlignment="1" applyProtection="1">
      <alignment horizontal="left" vertical="top" wrapText="1"/>
    </xf>
    <xf numFmtId="0" fontId="0" fillId="0" borderId="5" xfId="0" applyFill="1" applyBorder="1" applyAlignment="1" applyProtection="1">
      <alignment horizontal="left"/>
    </xf>
    <xf numFmtId="0" fontId="4" fillId="9" borderId="0" xfId="0" applyFont="1" applyFill="1" applyBorder="1" applyAlignment="1" applyProtection="1">
      <alignment horizontal="left" vertical="top"/>
    </xf>
    <xf numFmtId="0" fontId="0" fillId="9" borderId="5" xfId="0" applyFill="1" applyBorder="1" applyProtection="1"/>
    <xf numFmtId="0" fontId="2" fillId="0" borderId="0" xfId="0" applyFont="1" applyFill="1" applyBorder="1" applyProtection="1"/>
    <xf numFmtId="0" fontId="2" fillId="0" borderId="0" xfId="0" applyFont="1" applyFill="1" applyBorder="1" applyAlignment="1" applyProtection="1">
      <alignment horizontal="left"/>
    </xf>
    <xf numFmtId="0" fontId="0" fillId="0" borderId="0" xfId="0" applyFill="1" applyBorder="1" applyAlignment="1" applyProtection="1">
      <protection locked="0"/>
    </xf>
    <xf numFmtId="0" fontId="9" fillId="0" borderId="0" xfId="0" applyFont="1" applyFill="1" applyAlignment="1" applyProtection="1">
      <alignment horizontal="left"/>
    </xf>
    <xf numFmtId="0" fontId="0" fillId="0" borderId="10" xfId="0" applyFill="1" applyBorder="1" applyProtection="1"/>
    <xf numFmtId="0" fontId="2" fillId="0" borderId="10" xfId="0" applyFont="1" applyFill="1" applyBorder="1" applyProtection="1"/>
    <xf numFmtId="0" fontId="0" fillId="0" borderId="6" xfId="0" applyFill="1" applyBorder="1" applyAlignment="1" applyProtection="1">
      <alignment vertical="top"/>
    </xf>
    <xf numFmtId="0" fontId="0" fillId="0" borderId="5" xfId="0" applyFill="1" applyBorder="1" applyAlignment="1" applyProtection="1">
      <alignment vertical="top"/>
    </xf>
    <xf numFmtId="0" fontId="0" fillId="0" borderId="0" xfId="0" applyFont="1" applyFill="1" applyBorder="1" applyAlignment="1" applyProtection="1">
      <alignment vertical="top" wrapText="1"/>
    </xf>
    <xf numFmtId="166" fontId="2" fillId="0" borderId="11" xfId="1" applyNumberFormat="1" applyFont="1" applyFill="1" applyBorder="1" applyAlignment="1" applyProtection="1">
      <alignment horizontal="right"/>
    </xf>
    <xf numFmtId="165" fontId="0" fillId="9" borderId="0" xfId="1" applyNumberFormat="1" applyFont="1" applyFill="1" applyBorder="1" applyProtection="1"/>
    <xf numFmtId="0" fontId="2" fillId="9" borderId="3" xfId="0" applyFont="1" applyFill="1" applyBorder="1" applyProtection="1"/>
    <xf numFmtId="165" fontId="0" fillId="9" borderId="4" xfId="1" applyNumberFormat="1" applyFont="1" applyFill="1" applyBorder="1" applyProtection="1"/>
    <xf numFmtId="0" fontId="2" fillId="9" borderId="5" xfId="0" applyFont="1" applyFill="1" applyBorder="1" applyProtection="1"/>
    <xf numFmtId="0" fontId="2" fillId="9" borderId="7" xfId="0" applyFont="1" applyFill="1" applyBorder="1" applyProtection="1"/>
    <xf numFmtId="166" fontId="2" fillId="9" borderId="8" xfId="1" applyNumberFormat="1" applyFont="1" applyFill="1" applyBorder="1" applyAlignment="1" applyProtection="1">
      <alignment horizontal="right"/>
    </xf>
    <xf numFmtId="0" fontId="0" fillId="9" borderId="11" xfId="0" applyFill="1" applyBorder="1" applyProtection="1"/>
    <xf numFmtId="0" fontId="0" fillId="9" borderId="10" xfId="0" applyFill="1" applyBorder="1" applyProtection="1"/>
    <xf numFmtId="0" fontId="0" fillId="9" borderId="6" xfId="0" applyFill="1" applyBorder="1" applyProtection="1"/>
    <xf numFmtId="0" fontId="0" fillId="9" borderId="0" xfId="0" applyFill="1" applyBorder="1" applyProtection="1"/>
    <xf numFmtId="0" fontId="0" fillId="6" borderId="0" xfId="0" applyFill="1" applyBorder="1" applyProtection="1"/>
    <xf numFmtId="0" fontId="2" fillId="6" borderId="8" xfId="0" applyFont="1" applyFill="1" applyBorder="1" applyProtection="1"/>
    <xf numFmtId="166" fontId="2" fillId="6" borderId="8" xfId="1" applyNumberFormat="1" applyFont="1" applyFill="1" applyBorder="1" applyAlignment="1" applyProtection="1">
      <alignment horizontal="right"/>
    </xf>
    <xf numFmtId="43" fontId="0" fillId="0" borderId="0" xfId="0" applyNumberFormat="1" applyFill="1" applyBorder="1" applyProtection="1"/>
    <xf numFmtId="0" fontId="2" fillId="2" borderId="10" xfId="0" applyFont="1" applyFill="1" applyBorder="1" applyProtection="1"/>
    <xf numFmtId="0" fontId="2" fillId="2" borderId="6" xfId="0" applyFont="1" applyFill="1" applyBorder="1" applyProtection="1"/>
    <xf numFmtId="0" fontId="2" fillId="2" borderId="11" xfId="0" applyFont="1" applyFill="1" applyBorder="1" applyProtection="1"/>
    <xf numFmtId="0" fontId="0" fillId="9" borderId="0" xfId="0" applyFill="1" applyProtection="1"/>
    <xf numFmtId="0" fontId="0" fillId="2" borderId="10" xfId="0" applyFill="1" applyBorder="1" applyProtection="1"/>
    <xf numFmtId="0" fontId="0" fillId="2" borderId="6" xfId="0" applyFill="1" applyBorder="1" applyProtection="1"/>
    <xf numFmtId="0" fontId="2" fillId="0" borderId="0" xfId="0" applyFont="1" applyFill="1" applyBorder="1" applyAlignment="1" applyProtection="1">
      <alignment horizontal="left"/>
    </xf>
    <xf numFmtId="0" fontId="0" fillId="0" borderId="0" xfId="0" applyFill="1" applyBorder="1" applyAlignment="1" applyProtection="1">
      <alignment vertical="top" wrapText="1"/>
    </xf>
    <xf numFmtId="0" fontId="11" fillId="0" borderId="7" xfId="0" applyFont="1" applyFill="1" applyBorder="1" applyAlignment="1" applyProtection="1">
      <alignment horizontal="left" vertical="top" wrapText="1"/>
    </xf>
    <xf numFmtId="0" fontId="11" fillId="0" borderId="8" xfId="0" applyFont="1" applyFill="1" applyBorder="1" applyAlignment="1" applyProtection="1">
      <alignment horizontal="left" vertical="top" wrapText="1"/>
    </xf>
    <xf numFmtId="0" fontId="10" fillId="9" borderId="4" xfId="0" applyFont="1" applyFill="1" applyBorder="1" applyAlignment="1" applyProtection="1">
      <alignment horizontal="left" vertical="top" wrapText="1"/>
    </xf>
    <xf numFmtId="0" fontId="10" fillId="2" borderId="0" xfId="0" applyFont="1" applyFill="1" applyBorder="1" applyAlignment="1" applyProtection="1">
      <alignment horizontal="left" vertical="top" wrapText="1"/>
    </xf>
    <xf numFmtId="0" fontId="10" fillId="2" borderId="4" xfId="0" applyFont="1" applyFill="1" applyBorder="1" applyAlignment="1" applyProtection="1">
      <alignment horizontal="left" vertical="top" wrapText="1"/>
    </xf>
    <xf numFmtId="0" fontId="0" fillId="0" borderId="3" xfId="0" applyFill="1" applyBorder="1" applyAlignment="1" applyProtection="1">
      <alignment vertical="top" wrapText="1"/>
    </xf>
    <xf numFmtId="0" fontId="0" fillId="0" borderId="7" xfId="0" applyFill="1" applyBorder="1" applyAlignment="1" applyProtection="1">
      <alignment vertical="top" wrapText="1"/>
    </xf>
    <xf numFmtId="0" fontId="0" fillId="0" borderId="7" xfId="0" applyFill="1" applyBorder="1" applyAlignment="1" applyProtection="1">
      <alignment vertical="top"/>
    </xf>
    <xf numFmtId="0" fontId="0" fillId="0" borderId="0" xfId="0" applyFill="1" applyAlignment="1" applyProtection="1">
      <alignment horizontal="left" vertical="top" wrapText="1"/>
    </xf>
    <xf numFmtId="0" fontId="0" fillId="0" borderId="0" xfId="0" applyAlignment="1">
      <alignment horizontal="left" vertical="top"/>
    </xf>
    <xf numFmtId="0" fontId="10" fillId="0" borderId="5" xfId="0" applyFont="1" applyFill="1" applyBorder="1" applyAlignment="1" applyProtection="1">
      <alignment horizontal="left" vertical="top" wrapText="1"/>
    </xf>
    <xf numFmtId="0" fontId="10" fillId="0" borderId="0" xfId="0" applyFont="1" applyFill="1" applyBorder="1" applyAlignment="1" applyProtection="1">
      <alignment horizontal="left" vertical="top" wrapText="1"/>
    </xf>
    <xf numFmtId="0" fontId="10" fillId="0" borderId="5" xfId="0" applyFont="1" applyFill="1" applyBorder="1" applyAlignment="1" applyProtection="1">
      <alignment horizontal="left" wrapText="1"/>
    </xf>
    <xf numFmtId="0" fontId="10" fillId="0" borderId="0" xfId="0" applyFont="1" applyFill="1" applyBorder="1" applyAlignment="1" applyProtection="1">
      <alignment horizontal="left" wrapText="1"/>
    </xf>
    <xf numFmtId="0" fontId="0" fillId="0" borderId="5" xfId="0" applyFill="1" applyBorder="1" applyAlignment="1" applyProtection="1">
      <alignment horizontal="left" vertical="top" wrapText="1"/>
    </xf>
    <xf numFmtId="0" fontId="0" fillId="0" borderId="0" xfId="0" applyFill="1" applyBorder="1" applyAlignment="1" applyProtection="1">
      <alignment horizontal="left" vertical="top" wrapText="1"/>
    </xf>
  </cellXfs>
  <cellStyles count="3">
    <cellStyle name="Komma" xfId="1" builtinId="3"/>
    <cellStyle name="Link" xfId="2" builtinId="8"/>
    <cellStyle name="Standard" xfId="0" builtinId="0"/>
  </cellStyles>
  <dxfs count="0"/>
  <tableStyles count="1" defaultTableStyle="TableStyleMedium2" defaultPivotStyle="PivotStyleMedium9">
    <tableStyle name="Invisible" pivot="0" table="0" count="0" xr9:uid="{D38949DA-CE0F-45F7-9A45-2A3403B32A12}"/>
  </tableStyles>
  <colors>
    <mruColors>
      <color rgb="FFDCE6F1"/>
      <color rgb="FFFBFED8"/>
      <color rgb="FFE8F5F8"/>
      <color rgb="FFF5F5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4483975</xdr:colOff>
      <xdr:row>0</xdr:row>
      <xdr:rowOff>67214</xdr:rowOff>
    </xdr:from>
    <xdr:to>
      <xdr:col>2</xdr:col>
      <xdr:colOff>4969165</xdr:colOff>
      <xdr:row>2</xdr:row>
      <xdr:rowOff>142799</xdr:rowOff>
    </xdr:to>
    <xdr:pic>
      <xdr:nvPicPr>
        <xdr:cNvPr id="2" name="Grafik1" descr="wappen_s_w klein">
          <a:extLst>
            <a:ext uri="{FF2B5EF4-FFF2-40B4-BE49-F238E27FC236}">
              <a16:creationId xmlns:a16="http://schemas.microsoft.com/office/drawing/2014/main" id="{00000000-0008-0000-0000-000002000000}"/>
            </a:ext>
          </a:extLst>
        </xdr:cNvPr>
        <xdr:cNvPicPr>
          <a:picLocks noRot="1"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82418" y="67214"/>
          <a:ext cx="485190" cy="641693"/>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mc:AlternateContent xmlns:mc="http://schemas.openxmlformats.org/markup-compatibility/2006">
    <mc:Choice xmlns:a14="http://schemas.microsoft.com/office/drawing/2010/main" Requires="a14">
      <xdr:twoCellAnchor editAs="oneCell">
        <xdr:from>
          <xdr:col>2</xdr:col>
          <xdr:colOff>295275</xdr:colOff>
          <xdr:row>72</xdr:row>
          <xdr:rowOff>180975</xdr:rowOff>
        </xdr:from>
        <xdr:to>
          <xdr:col>2</xdr:col>
          <xdr:colOff>1533525</xdr:colOff>
          <xdr:row>74</xdr:row>
          <xdr:rowOff>9525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75</xdr:row>
          <xdr:rowOff>0</xdr:rowOff>
        </xdr:from>
        <xdr:to>
          <xdr:col>2</xdr:col>
          <xdr:colOff>1657350</xdr:colOff>
          <xdr:row>76</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77</xdr:row>
          <xdr:rowOff>0</xdr:rowOff>
        </xdr:from>
        <xdr:to>
          <xdr:col>2</xdr:col>
          <xdr:colOff>1657350</xdr:colOff>
          <xdr:row>77</xdr:row>
          <xdr:rowOff>219075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77</xdr:row>
          <xdr:rowOff>0</xdr:rowOff>
        </xdr:from>
        <xdr:to>
          <xdr:col>2</xdr:col>
          <xdr:colOff>1657350</xdr:colOff>
          <xdr:row>77</xdr:row>
          <xdr:rowOff>219075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249977111117893"/>
    <pageSetUpPr fitToPage="1"/>
  </sheetPr>
  <dimension ref="A1:AL1048576"/>
  <sheetViews>
    <sheetView showGridLines="0" tabSelected="1" showRuler="0" showWhiteSpace="0" view="pageLayout" zoomScale="106" zoomScaleNormal="50" zoomScalePageLayoutView="106" workbookViewId="0">
      <selection activeCell="C67" sqref="C67"/>
    </sheetView>
  </sheetViews>
  <sheetFormatPr baseColWidth="10" defaultColWidth="9.140625" defaultRowHeight="15" zeroHeight="1" x14ac:dyDescent="0.25"/>
  <cols>
    <col min="1" max="1" width="3.42578125" style="11" customWidth="1"/>
    <col min="2" max="2" width="63.42578125" style="11" customWidth="1"/>
    <col min="3" max="3" width="90.42578125" style="24" customWidth="1"/>
    <col min="4" max="5" width="2.7109375" style="11" customWidth="1"/>
    <col min="6" max="6" width="18.140625" style="11" hidden="1" customWidth="1"/>
    <col min="7" max="7" width="9.140625" style="11" hidden="1" customWidth="1"/>
    <col min="8" max="10" width="0" style="11" hidden="1" customWidth="1"/>
    <col min="11" max="11" width="9.140625" style="11" hidden="1" customWidth="1"/>
    <col min="12" max="36" width="0" style="11" hidden="1" customWidth="1"/>
    <col min="37" max="37" width="1.7109375" style="11" customWidth="1"/>
    <col min="38" max="16384" width="9.140625" style="11"/>
  </cols>
  <sheetData>
    <row r="1" spans="1:7" ht="21" x14ac:dyDescent="0.35">
      <c r="C1" s="51" t="s">
        <v>48</v>
      </c>
    </row>
    <row r="2" spans="1:7" ht="23.25" x14ac:dyDescent="0.35">
      <c r="B2" s="90" t="s">
        <v>159</v>
      </c>
      <c r="C2" s="51" t="s">
        <v>49</v>
      </c>
    </row>
    <row r="3" spans="1:7" ht="20.25" customHeight="1" x14ac:dyDescent="0.25">
      <c r="B3" s="18"/>
      <c r="C3" s="10"/>
    </row>
    <row r="4" spans="1:7" ht="46.5" customHeight="1" x14ac:dyDescent="0.25">
      <c r="B4" s="128" t="s">
        <v>140</v>
      </c>
      <c r="C4" s="128"/>
    </row>
    <row r="5" spans="1:7" x14ac:dyDescent="0.25">
      <c r="C5" s="10"/>
    </row>
    <row r="6" spans="1:7" ht="20.25" customHeight="1" x14ac:dyDescent="0.25">
      <c r="A6" s="13"/>
      <c r="B6" s="19" t="s">
        <v>18</v>
      </c>
      <c r="C6" s="31"/>
      <c r="D6" s="91"/>
    </row>
    <row r="7" spans="1:7" ht="19.7" customHeight="1" x14ac:dyDescent="0.25">
      <c r="A7" s="13"/>
      <c r="B7" s="20" t="s">
        <v>19</v>
      </c>
      <c r="C7" s="56"/>
      <c r="D7" s="13"/>
    </row>
    <row r="8" spans="1:7" ht="19.7" customHeight="1" x14ac:dyDescent="0.25">
      <c r="A8" s="13"/>
      <c r="B8" s="20" t="s">
        <v>23</v>
      </c>
      <c r="C8" s="56"/>
      <c r="D8" s="13"/>
      <c r="G8" s="74" t="s">
        <v>124</v>
      </c>
    </row>
    <row r="9" spans="1:7" ht="19.7" customHeight="1" x14ac:dyDescent="0.25">
      <c r="A9" s="13"/>
      <c r="B9" s="20" t="s">
        <v>24</v>
      </c>
      <c r="C9" s="56"/>
      <c r="D9" s="13"/>
    </row>
    <row r="10" spans="1:7" ht="62.25" customHeight="1" x14ac:dyDescent="0.25">
      <c r="A10" s="13"/>
      <c r="B10" s="129" t="s">
        <v>50</v>
      </c>
      <c r="C10" s="130"/>
      <c r="D10" s="13"/>
    </row>
    <row r="11" spans="1:7" x14ac:dyDescent="0.25">
      <c r="A11" s="13"/>
      <c r="B11" s="12"/>
      <c r="C11" s="23"/>
      <c r="D11" s="13"/>
    </row>
    <row r="12" spans="1:7" ht="19.7" customHeight="1" x14ac:dyDescent="0.25">
      <c r="A12" s="13"/>
      <c r="B12" s="12" t="s">
        <v>22</v>
      </c>
      <c r="C12" s="56"/>
      <c r="D12" s="13"/>
    </row>
    <row r="13" spans="1:7" ht="19.7" customHeight="1" x14ac:dyDescent="0.25">
      <c r="A13" s="13"/>
      <c r="B13" s="12" t="s">
        <v>51</v>
      </c>
      <c r="C13" s="56"/>
      <c r="D13" s="13"/>
    </row>
    <row r="14" spans="1:7" ht="19.7" customHeight="1" x14ac:dyDescent="0.25">
      <c r="A14" s="13"/>
      <c r="B14" s="131" t="s">
        <v>125</v>
      </c>
      <c r="C14" s="132"/>
      <c r="D14" s="13"/>
    </row>
    <row r="15" spans="1:7" ht="19.7" customHeight="1" x14ac:dyDescent="0.25">
      <c r="A15" s="13"/>
      <c r="B15" s="81"/>
      <c r="C15" s="82"/>
      <c r="D15" s="13"/>
    </row>
    <row r="16" spans="1:7" ht="19.7" customHeight="1" x14ac:dyDescent="0.25">
      <c r="A16" s="13"/>
      <c r="B16" s="20" t="s">
        <v>42</v>
      </c>
      <c r="C16" s="56"/>
      <c r="D16" s="13"/>
    </row>
    <row r="17" spans="1:38" ht="19.7" customHeight="1" x14ac:dyDescent="0.25">
      <c r="A17" s="13"/>
      <c r="B17" s="20" t="s">
        <v>126</v>
      </c>
      <c r="C17" s="56"/>
      <c r="D17" s="13"/>
      <c r="G17" s="11">
        <f>365/12</f>
        <v>30.416666666666668</v>
      </c>
    </row>
    <row r="18" spans="1:38" ht="33.75" customHeight="1" x14ac:dyDescent="0.25">
      <c r="A18" s="13"/>
      <c r="B18" s="133" t="s">
        <v>141</v>
      </c>
      <c r="C18" s="134"/>
      <c r="D18" s="13"/>
      <c r="G18" s="11">
        <f>366/12</f>
        <v>30.5</v>
      </c>
    </row>
    <row r="19" spans="1:38" x14ac:dyDescent="0.25">
      <c r="A19" s="13"/>
      <c r="C19" s="11"/>
      <c r="D19" s="12"/>
      <c r="E19" s="20"/>
    </row>
    <row r="20" spans="1:38" ht="19.7" customHeight="1" x14ac:dyDescent="0.25">
      <c r="A20" s="13"/>
      <c r="B20" s="20" t="s">
        <v>20</v>
      </c>
      <c r="C20" s="56"/>
      <c r="D20" s="17"/>
      <c r="E20" s="20"/>
    </row>
    <row r="21" spans="1:38" ht="19.5" customHeight="1" x14ac:dyDescent="0.25">
      <c r="B21" s="19" t="s">
        <v>12</v>
      </c>
      <c r="C21" s="22"/>
      <c r="D21" s="92"/>
    </row>
    <row r="22" spans="1:38" x14ac:dyDescent="0.25">
      <c r="B22" s="20"/>
      <c r="C22" s="23"/>
      <c r="D22" s="13"/>
    </row>
    <row r="23" spans="1:38" s="15" customFormat="1" ht="19.7" customHeight="1" x14ac:dyDescent="0.25">
      <c r="B23" s="21" t="s">
        <v>52</v>
      </c>
      <c r="C23" s="56"/>
      <c r="D23" s="93"/>
    </row>
    <row r="24" spans="1:38" s="15" customFormat="1" ht="15" customHeight="1" x14ac:dyDescent="0.25">
      <c r="B24" s="21" t="s">
        <v>53</v>
      </c>
      <c r="C24" s="52"/>
      <c r="D24" s="93"/>
      <c r="G24" s="78"/>
    </row>
    <row r="25" spans="1:38" s="15" customFormat="1" ht="29.25" customHeight="1" x14ac:dyDescent="0.25">
      <c r="B25" s="21" t="s">
        <v>127</v>
      </c>
      <c r="C25" s="95"/>
      <c r="D25" s="93"/>
      <c r="E25" s="9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row>
    <row r="26" spans="1:38" s="15" customFormat="1" ht="62.25" customHeight="1" x14ac:dyDescent="0.25">
      <c r="B26" s="129" t="s">
        <v>138</v>
      </c>
      <c r="C26" s="130"/>
      <c r="D26" s="93"/>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row>
    <row r="27" spans="1:38" s="15" customFormat="1" ht="19.7" customHeight="1" x14ac:dyDescent="0.25">
      <c r="B27" s="21" t="s">
        <v>54</v>
      </c>
      <c r="C27" s="58"/>
      <c r="D27" s="93"/>
    </row>
    <row r="28" spans="1:38" s="15" customFormat="1" ht="23.25" customHeight="1" x14ac:dyDescent="0.25">
      <c r="B28" s="21" t="s">
        <v>128</v>
      </c>
      <c r="C28" s="34"/>
      <c r="D28" s="93"/>
    </row>
    <row r="29" spans="1:38" s="15" customFormat="1" ht="36" customHeight="1" x14ac:dyDescent="0.25">
      <c r="B29" s="129" t="s">
        <v>55</v>
      </c>
      <c r="C29" s="130"/>
      <c r="D29" s="93"/>
    </row>
    <row r="30" spans="1:38" s="15" customFormat="1" ht="15" customHeight="1" x14ac:dyDescent="0.25">
      <c r="B30" s="21" t="s">
        <v>21</v>
      </c>
      <c r="C30" s="34">
        <f>C27*0.1</f>
        <v>0</v>
      </c>
      <c r="D30" s="93"/>
    </row>
    <row r="31" spans="1:38" s="15" customFormat="1" ht="15" customHeight="1" x14ac:dyDescent="0.25">
      <c r="B31" s="21"/>
      <c r="C31" s="34"/>
      <c r="D31" s="93"/>
    </row>
    <row r="32" spans="1:38" s="15" customFormat="1" ht="19.7" customHeight="1" x14ac:dyDescent="0.25">
      <c r="B32" s="61" t="s">
        <v>57</v>
      </c>
      <c r="C32" s="9"/>
      <c r="D32" s="93"/>
      <c r="F32" s="75" t="s">
        <v>81</v>
      </c>
      <c r="G32" s="76" t="s">
        <v>82</v>
      </c>
      <c r="H32" s="76"/>
      <c r="I32" s="76"/>
      <c r="J32" s="76"/>
      <c r="K32" s="76"/>
      <c r="L32" s="76"/>
      <c r="M32" s="76"/>
    </row>
    <row r="33" spans="1:37" s="15" customFormat="1" ht="19.7" customHeight="1" x14ac:dyDescent="0.25">
      <c r="A33" s="93"/>
      <c r="B33" s="83" t="s">
        <v>58</v>
      </c>
      <c r="C33" s="34"/>
      <c r="D33" s="93"/>
      <c r="F33" s="75"/>
      <c r="G33" s="76"/>
      <c r="H33" s="76"/>
      <c r="I33" s="76"/>
      <c r="J33" s="76"/>
      <c r="K33" s="76"/>
      <c r="L33" s="76"/>
      <c r="M33" s="76"/>
    </row>
    <row r="34" spans="1:37" ht="19.7" customHeight="1" x14ac:dyDescent="0.25">
      <c r="A34" s="13"/>
      <c r="B34" s="12"/>
      <c r="C34" s="23"/>
      <c r="D34" s="13"/>
    </row>
    <row r="35" spans="1:37" ht="19.7" customHeight="1" x14ac:dyDescent="0.25">
      <c r="B35" s="84" t="s">
        <v>142</v>
      </c>
      <c r="C35" s="9"/>
      <c r="D35" s="13"/>
    </row>
    <row r="36" spans="1:37" ht="19.7" customHeight="1" x14ac:dyDescent="0.25">
      <c r="B36" s="84" t="s">
        <v>143</v>
      </c>
      <c r="C36" s="9"/>
      <c r="D36" s="13"/>
    </row>
    <row r="37" spans="1:37" ht="19.7" customHeight="1" x14ac:dyDescent="0.25">
      <c r="B37" s="84" t="s">
        <v>144</v>
      </c>
      <c r="C37" s="9"/>
      <c r="D37" s="13"/>
      <c r="H37" s="41"/>
    </row>
    <row r="38" spans="1:37" ht="19.7" customHeight="1" x14ac:dyDescent="0.25">
      <c r="B38" s="20"/>
      <c r="C38" s="23"/>
      <c r="D38" s="13"/>
    </row>
    <row r="39" spans="1:37" ht="19.7" customHeight="1" x14ac:dyDescent="0.25">
      <c r="B39" s="20" t="s">
        <v>8</v>
      </c>
      <c r="C39" s="23">
        <f>SUM(C35:C37)</f>
        <v>0</v>
      </c>
      <c r="D39" s="13"/>
    </row>
    <row r="40" spans="1:37" ht="19.7" customHeight="1" x14ac:dyDescent="0.25">
      <c r="B40" s="20" t="s">
        <v>9</v>
      </c>
      <c r="C40" s="23">
        <f ca="1">SUMIF(Parameter!B5:C18,Berechnung!C39,Parameter!C5:C18)</f>
        <v>0</v>
      </c>
      <c r="D40" s="13"/>
    </row>
    <row r="41" spans="1:37" ht="19.7" customHeight="1" x14ac:dyDescent="0.25">
      <c r="B41" s="20" t="s">
        <v>129</v>
      </c>
      <c r="C41" s="23">
        <f ca="1">SUMIF(Parameter!B26:C40,Berechnung!C39,Parameter!C26:C40)</f>
        <v>0</v>
      </c>
      <c r="D41" s="13"/>
    </row>
    <row r="42" spans="1:37" ht="19.7" customHeight="1" x14ac:dyDescent="0.25">
      <c r="B42" s="20" t="s">
        <v>130</v>
      </c>
      <c r="C42" s="23">
        <f>Berechnung!C35*Parameter!C22+C36*Parameter!C24+C37*Parameter!C23</f>
        <v>0</v>
      </c>
      <c r="D42" s="13"/>
      <c r="F42" s="77"/>
    </row>
    <row r="43" spans="1:37" ht="19.7" customHeight="1" x14ac:dyDescent="0.25">
      <c r="B43" s="20" t="s">
        <v>56</v>
      </c>
      <c r="C43" s="62"/>
      <c r="D43" s="13"/>
      <c r="F43" s="47" t="s">
        <v>77</v>
      </c>
    </row>
    <row r="44" spans="1:37" x14ac:dyDescent="0.25">
      <c r="B44" s="20"/>
      <c r="C44" s="23"/>
      <c r="D44" s="13"/>
      <c r="F44" s="11" t="s">
        <v>73</v>
      </c>
      <c r="G44" s="64" t="s">
        <v>61</v>
      </c>
    </row>
    <row r="45" spans="1:37" x14ac:dyDescent="0.25">
      <c r="A45" s="13"/>
      <c r="B45" s="87" t="s">
        <v>10</v>
      </c>
      <c r="C45" s="23">
        <f ca="1">((C23+C30)/12-SUM(C40:C43))*12</f>
        <v>0</v>
      </c>
      <c r="D45" s="13"/>
      <c r="F45" s="11" t="s">
        <v>74</v>
      </c>
      <c r="G45" s="64" t="s">
        <v>72</v>
      </c>
    </row>
    <row r="46" spans="1:37" ht="58.5" customHeight="1" x14ac:dyDescent="0.25">
      <c r="B46" s="119" t="s">
        <v>145</v>
      </c>
      <c r="C46" s="120"/>
      <c r="D46" s="96"/>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row>
    <row r="47" spans="1:37" ht="12.75" customHeight="1" x14ac:dyDescent="0.25">
      <c r="B47" s="17"/>
      <c r="C47" s="35"/>
      <c r="D47" s="17"/>
    </row>
    <row r="48" spans="1:37" x14ac:dyDescent="0.25">
      <c r="B48" s="98" t="s">
        <v>13</v>
      </c>
      <c r="C48" s="99"/>
      <c r="D48" s="104"/>
    </row>
    <row r="49" spans="1:28" ht="19.5" customHeight="1" x14ac:dyDescent="0.25">
      <c r="B49" s="100" t="s">
        <v>38</v>
      </c>
      <c r="C49" s="97"/>
      <c r="D49" s="105"/>
    </row>
    <row r="50" spans="1:28" ht="19.5" customHeight="1" x14ac:dyDescent="0.25">
      <c r="A50" s="13"/>
      <c r="B50" s="85" t="s">
        <v>131</v>
      </c>
      <c r="C50" s="97"/>
      <c r="D50" s="105"/>
    </row>
    <row r="51" spans="1:28" x14ac:dyDescent="0.25">
      <c r="B51" s="100"/>
      <c r="C51" s="97"/>
      <c r="D51" s="105"/>
    </row>
    <row r="52" spans="1:28" ht="19.7" customHeight="1" x14ac:dyDescent="0.25">
      <c r="B52" s="86" t="s">
        <v>37</v>
      </c>
      <c r="C52" s="97"/>
      <c r="D52" s="105"/>
    </row>
    <row r="53" spans="1:28" ht="19.7" customHeight="1" x14ac:dyDescent="0.25">
      <c r="B53" s="86" t="s">
        <v>146</v>
      </c>
      <c r="C53" s="46"/>
      <c r="D53" s="105"/>
      <c r="F53" s="47" t="s">
        <v>78</v>
      </c>
    </row>
    <row r="54" spans="1:28" ht="19.7" customHeight="1" x14ac:dyDescent="0.25">
      <c r="B54" s="86" t="s">
        <v>147</v>
      </c>
      <c r="C54" s="46"/>
      <c r="D54" s="105"/>
      <c r="F54" s="11" t="s">
        <v>73</v>
      </c>
      <c r="G54" s="11" t="s">
        <v>76</v>
      </c>
    </row>
    <row r="55" spans="1:28" ht="19.7" customHeight="1" x14ac:dyDescent="0.25">
      <c r="B55" s="101" t="s">
        <v>36</v>
      </c>
      <c r="C55" s="102">
        <f ca="1">IF(C45&gt;(70001),"Keine",IF(C45&lt;-4000,(((C53)*p_C43+(C54)*p_C44)*p_C50)-C32,((p_E43*C45+p_F43)*(C53*p_C50)+(p_E44*C45+p_F44)*(C54*p_C50)-C32)))</f>
        <v>0</v>
      </c>
      <c r="D55" s="103"/>
      <c r="E55" s="41"/>
      <c r="F55" s="11" t="s">
        <v>74</v>
      </c>
      <c r="G55" s="11" t="s">
        <v>118</v>
      </c>
    </row>
    <row r="56" spans="1:28" ht="22.5" customHeight="1" x14ac:dyDescent="0.25">
      <c r="B56" s="121" t="s">
        <v>46</v>
      </c>
      <c r="C56" s="121"/>
      <c r="D56" s="106"/>
      <c r="E56" s="110"/>
    </row>
    <row r="57" spans="1:28" ht="19.5" customHeight="1" x14ac:dyDescent="0.25">
      <c r="B57" s="108"/>
      <c r="C57" s="109"/>
      <c r="D57" s="107"/>
    </row>
    <row r="58" spans="1:28" ht="19.7" customHeight="1" x14ac:dyDescent="0.25">
      <c r="B58" s="26" t="s">
        <v>15</v>
      </c>
      <c r="C58" s="27"/>
      <c r="D58" s="115"/>
    </row>
    <row r="59" spans="1:28" ht="19.7" customHeight="1" x14ac:dyDescent="0.25">
      <c r="B59" s="28" t="s">
        <v>162</v>
      </c>
      <c r="C59" s="9"/>
      <c r="D59" s="116"/>
    </row>
    <row r="60" spans="1:28" ht="19.7" customHeight="1" x14ac:dyDescent="0.25">
      <c r="B60" s="28" t="s">
        <v>163</v>
      </c>
      <c r="C60" s="9"/>
      <c r="D60" s="116"/>
    </row>
    <row r="61" spans="1:28" ht="19.7" customHeight="1" x14ac:dyDescent="0.25">
      <c r="B61" s="28" t="s">
        <v>164</v>
      </c>
      <c r="C61" s="9"/>
      <c r="D61" s="116"/>
      <c r="F61" s="47" t="s">
        <v>79</v>
      </c>
    </row>
    <row r="62" spans="1:28" ht="19.7" customHeight="1" x14ac:dyDescent="0.25">
      <c r="B62" s="28" t="s">
        <v>165</v>
      </c>
      <c r="C62" s="9"/>
      <c r="D62" s="116"/>
      <c r="F62" s="11" t="s">
        <v>73</v>
      </c>
      <c r="G62" s="66" t="s">
        <v>71</v>
      </c>
      <c r="H62" s="66"/>
      <c r="I62" s="66"/>
      <c r="J62" s="66"/>
      <c r="K62" s="66"/>
      <c r="L62" s="66"/>
      <c r="M62" s="66"/>
      <c r="N62" s="66"/>
      <c r="O62" s="66"/>
      <c r="P62" s="66"/>
      <c r="Q62" s="66"/>
      <c r="R62" s="66"/>
      <c r="S62" s="66"/>
      <c r="T62" s="66"/>
      <c r="U62" s="66"/>
      <c r="V62" s="66"/>
      <c r="W62" s="66"/>
      <c r="X62" s="66"/>
      <c r="Y62" s="66"/>
      <c r="Z62" s="66"/>
      <c r="AA62" s="66"/>
      <c r="AB62" s="66"/>
    </row>
    <row r="63" spans="1:28" ht="19.7" customHeight="1" x14ac:dyDescent="0.25">
      <c r="B63" s="29" t="s">
        <v>36</v>
      </c>
      <c r="C63" s="30" cm="1">
        <f t="array" aca="1" ref="C63" ca="1">IF(C45&gt;(70001),"Keine",IF(C45&lt;-4000,((C59*p_C48+C61*p_C45+C62*p_C46+C60*p_C49)*p_C52)-C32,((p_E48*C45+p_F48)*(C59*p_C52)+(p_E45*C45+p_F45)*(C61*p_C52)+(p_E46*C45+p_F46)*(C62*p_C52)+(p_E49*C45+p_F49)*(C60*p_C52)-C32)))</f>
        <v>0</v>
      </c>
      <c r="D63" s="113"/>
      <c r="E63" s="41"/>
      <c r="F63" s="11" t="s">
        <v>74</v>
      </c>
      <c r="G63" s="66" t="s">
        <v>117</v>
      </c>
      <c r="H63" s="66"/>
      <c r="I63" s="66"/>
      <c r="J63" s="66"/>
      <c r="K63" s="66"/>
      <c r="L63" s="66"/>
      <c r="M63" s="66"/>
      <c r="N63" s="66"/>
      <c r="O63" s="66"/>
      <c r="P63" s="66"/>
      <c r="Q63" s="66"/>
      <c r="R63" s="66"/>
      <c r="S63" s="66"/>
      <c r="T63" s="66"/>
      <c r="U63" s="66"/>
      <c r="V63" s="66"/>
      <c r="W63" s="66"/>
      <c r="X63" s="66"/>
      <c r="Y63" s="66"/>
      <c r="Z63" s="66"/>
      <c r="AA63" s="66"/>
      <c r="AB63" s="66"/>
    </row>
    <row r="64" spans="1:28" ht="24.75" customHeight="1" x14ac:dyDescent="0.25">
      <c r="B64" s="122" t="s">
        <v>59</v>
      </c>
      <c r="C64" s="122"/>
      <c r="D64" s="38"/>
      <c r="E64" s="41"/>
      <c r="G64" s="66"/>
      <c r="H64" s="66"/>
      <c r="I64" s="66"/>
      <c r="J64" s="66"/>
      <c r="K64" s="66"/>
      <c r="L64" s="66"/>
      <c r="M64" s="66"/>
      <c r="N64" s="66"/>
      <c r="O64" s="66"/>
      <c r="P64" s="66"/>
      <c r="Q64" s="66"/>
      <c r="R64" s="66"/>
      <c r="S64" s="66"/>
      <c r="T64" s="66"/>
      <c r="U64" s="66"/>
      <c r="V64" s="66"/>
      <c r="W64" s="66"/>
      <c r="X64" s="66"/>
      <c r="Y64" s="66"/>
      <c r="Z64" s="66"/>
      <c r="AA64" s="66"/>
      <c r="AB64" s="66"/>
    </row>
    <row r="65" spans="2:33" x14ac:dyDescent="0.25">
      <c r="B65" s="40"/>
      <c r="C65" s="39"/>
      <c r="D65" s="40"/>
      <c r="H65" s="63"/>
      <c r="I65" s="65"/>
      <c r="J65" s="63"/>
      <c r="K65" s="65"/>
      <c r="L65" s="65"/>
      <c r="M65" s="65"/>
    </row>
    <row r="66" spans="2:33" ht="19.7" customHeight="1" x14ac:dyDescent="0.25">
      <c r="B66" s="26" t="s">
        <v>35</v>
      </c>
      <c r="C66" s="42"/>
      <c r="D66" s="111"/>
      <c r="F66" s="47" t="s">
        <v>80</v>
      </c>
      <c r="S66" s="67" t="s">
        <v>114</v>
      </c>
      <c r="T66" s="68">
        <f>C61</f>
        <v>0</v>
      </c>
      <c r="U66" s="66"/>
      <c r="V66" s="25" t="s">
        <v>16</v>
      </c>
      <c r="W66" s="72"/>
      <c r="X66" s="72"/>
      <c r="Y66" s="66"/>
      <c r="Z66" s="66"/>
      <c r="AA66" s="66"/>
      <c r="AB66" s="66"/>
      <c r="AD66" s="11" t="s">
        <v>83</v>
      </c>
      <c r="AE66" s="11" t="s">
        <v>62</v>
      </c>
      <c r="AG66" t="s">
        <v>25</v>
      </c>
    </row>
    <row r="67" spans="2:33" ht="19.7" customHeight="1" x14ac:dyDescent="0.25">
      <c r="B67" s="43" t="s">
        <v>39</v>
      </c>
      <c r="C67" s="9"/>
      <c r="D67" s="112"/>
      <c r="F67" s="11" t="s">
        <v>73</v>
      </c>
      <c r="G67" s="11" t="s">
        <v>75</v>
      </c>
      <c r="S67" s="69" t="s">
        <v>87</v>
      </c>
      <c r="T67" s="66">
        <f>p_C46</f>
        <v>20</v>
      </c>
      <c r="U67" s="70">
        <f>T67*T66</f>
        <v>0</v>
      </c>
      <c r="V67" t="s">
        <v>28</v>
      </c>
      <c r="X67" s="11" t="s">
        <v>122</v>
      </c>
      <c r="Y67" s="66"/>
      <c r="Z67" s="66"/>
      <c r="AA67" s="66"/>
      <c r="AB67" s="66"/>
      <c r="AD67" s="11" t="s">
        <v>84</v>
      </c>
      <c r="AE67" s="11" t="s">
        <v>68</v>
      </c>
      <c r="AG67" t="s">
        <v>26</v>
      </c>
    </row>
    <row r="68" spans="2:33" ht="19.7" customHeight="1" x14ac:dyDescent="0.25">
      <c r="B68" s="29" t="s">
        <v>14</v>
      </c>
      <c r="C68" s="30">
        <f ca="1">IF(C45&gt;(70001),"Keine",IF(C45&lt;-4000,((C67)*p_C47)-C32,((p_E47*C45+p_F47)*(C67)-C32)))</f>
        <v>0</v>
      </c>
      <c r="D68" s="113"/>
      <c r="F68" s="11" t="s">
        <v>74</v>
      </c>
      <c r="G68" s="65" t="s">
        <v>113</v>
      </c>
      <c r="S68" s="67" t="s">
        <v>115</v>
      </c>
      <c r="T68" s="68">
        <f>C62</f>
        <v>0</v>
      </c>
      <c r="U68" s="66"/>
      <c r="V68" s="25" t="s">
        <v>17</v>
      </c>
      <c r="W68" s="72"/>
      <c r="X68" s="72"/>
      <c r="Y68" s="66"/>
      <c r="Z68" s="66"/>
      <c r="AA68" s="66"/>
      <c r="AB68" s="66"/>
      <c r="AD68" s="11" t="s">
        <v>85</v>
      </c>
      <c r="AE68" s="11" t="s">
        <v>67</v>
      </c>
      <c r="AG68" t="s">
        <v>27</v>
      </c>
    </row>
    <row r="69" spans="2:33" ht="20.25" customHeight="1" x14ac:dyDescent="0.25">
      <c r="B69" s="123" t="s">
        <v>60</v>
      </c>
      <c r="C69" s="122"/>
      <c r="D69" s="114"/>
      <c r="S69" s="69" t="s">
        <v>85</v>
      </c>
      <c r="T69" s="66">
        <f>p_C45</f>
        <v>33</v>
      </c>
      <c r="U69" s="70">
        <f>+T69*T68</f>
        <v>0</v>
      </c>
      <c r="V69" t="s">
        <v>27</v>
      </c>
      <c r="X69" s="11" t="s">
        <v>122</v>
      </c>
      <c r="Y69" s="66"/>
      <c r="Z69" s="66"/>
      <c r="AA69" s="66"/>
      <c r="AB69" s="66"/>
      <c r="AD69" s="11" t="s">
        <v>87</v>
      </c>
      <c r="AE69" s="11" t="s">
        <v>88</v>
      </c>
      <c r="AG69" t="s">
        <v>28</v>
      </c>
    </row>
    <row r="70" spans="2:33" x14ac:dyDescent="0.25">
      <c r="S70" s="69" t="s">
        <v>109</v>
      </c>
      <c r="T70" s="66">
        <f>p_C51</f>
        <v>3.45</v>
      </c>
      <c r="U70" s="66"/>
      <c r="V70" t="s">
        <v>31</v>
      </c>
      <c r="X70" s="11" t="s">
        <v>122</v>
      </c>
      <c r="Y70" s="66"/>
      <c r="Z70" s="71">
        <f>(C61*p_C46+C62*p_C45)*p_C51</f>
        <v>0</v>
      </c>
      <c r="AA70" s="71" t="s">
        <v>119</v>
      </c>
      <c r="AB70" s="66"/>
      <c r="AD70" s="11" t="s">
        <v>89</v>
      </c>
      <c r="AE70" s="11" t="s">
        <v>63</v>
      </c>
      <c r="AG70" t="s">
        <v>29</v>
      </c>
    </row>
    <row r="71" spans="2:33" ht="82.5" customHeight="1" x14ac:dyDescent="0.25">
      <c r="B71" s="127" t="s">
        <v>148</v>
      </c>
      <c r="C71" s="127"/>
      <c r="D71" s="80"/>
      <c r="F71" t="s">
        <v>25</v>
      </c>
      <c r="G71" t="s">
        <v>83</v>
      </c>
      <c r="H71" t="s">
        <v>62</v>
      </c>
      <c r="I71"/>
      <c r="J71" t="s">
        <v>91</v>
      </c>
      <c r="K71" t="s">
        <v>92</v>
      </c>
      <c r="L71"/>
      <c r="M71" t="s">
        <v>98</v>
      </c>
      <c r="N71" t="s">
        <v>99</v>
      </c>
      <c r="O71"/>
      <c r="S71" s="69" t="s">
        <v>95</v>
      </c>
      <c r="T71" s="66">
        <f>p_E45</f>
        <v>-4.4594594594594592E-4</v>
      </c>
      <c r="U71" s="66"/>
      <c r="V71" t="s">
        <v>27</v>
      </c>
      <c r="X71" s="11" t="s">
        <v>121</v>
      </c>
      <c r="Y71" s="66"/>
      <c r="Z71" s="66"/>
      <c r="AA71" s="66"/>
      <c r="AB71" s="66"/>
      <c r="AD71" s="11" t="s">
        <v>108</v>
      </c>
      <c r="AE71" s="11" t="s">
        <v>69</v>
      </c>
      <c r="AG71" t="s">
        <v>30</v>
      </c>
    </row>
    <row r="72" spans="2:33" ht="13.5" customHeight="1" x14ac:dyDescent="0.25">
      <c r="B72" s="44"/>
      <c r="C72" s="45"/>
      <c r="D72" s="45"/>
      <c r="F72" t="s">
        <v>26</v>
      </c>
      <c r="G72" t="s">
        <v>84</v>
      </c>
      <c r="H72" t="s">
        <v>68</v>
      </c>
      <c r="I72"/>
      <c r="J72" t="s">
        <v>93</v>
      </c>
      <c r="K72" t="s">
        <v>94</v>
      </c>
      <c r="L72"/>
      <c r="M72" t="s">
        <v>100</v>
      </c>
      <c r="N72" t="s">
        <v>101</v>
      </c>
      <c r="O72"/>
      <c r="S72" s="66" t="s">
        <v>116</v>
      </c>
      <c r="T72" s="68">
        <f ca="1">C45</f>
        <v>0</v>
      </c>
      <c r="U72" s="66"/>
      <c r="V72" s="73" t="s">
        <v>10</v>
      </c>
      <c r="W72" s="72"/>
      <c r="X72" s="72"/>
      <c r="Y72" s="66"/>
      <c r="Z72" s="66"/>
      <c r="AA72" s="66"/>
      <c r="AB72" s="66"/>
      <c r="AD72" s="11" t="s">
        <v>109</v>
      </c>
      <c r="AE72" s="11" t="s">
        <v>70</v>
      </c>
      <c r="AG72" t="s">
        <v>31</v>
      </c>
    </row>
    <row r="73" spans="2:33" ht="15" customHeight="1" x14ac:dyDescent="0.25">
      <c r="B73" s="32" t="s">
        <v>139</v>
      </c>
      <c r="C73" s="33"/>
      <c r="D73" s="33"/>
      <c r="F73" t="s">
        <v>27</v>
      </c>
      <c r="G73" t="s">
        <v>85</v>
      </c>
      <c r="H73" t="s">
        <v>67</v>
      </c>
      <c r="I73"/>
      <c r="J73" t="s">
        <v>95</v>
      </c>
      <c r="K73" t="s">
        <v>86</v>
      </c>
      <c r="L73"/>
      <c r="M73" t="s">
        <v>102</v>
      </c>
      <c r="N73" t="s">
        <v>103</v>
      </c>
      <c r="O73"/>
      <c r="S73" s="66" t="s">
        <v>104</v>
      </c>
      <c r="T73" s="66">
        <f>p_F46</f>
        <v>18.918918918918919</v>
      </c>
      <c r="U73" s="66"/>
      <c r="V73" t="s">
        <v>28</v>
      </c>
      <c r="X73" s="11" t="s">
        <v>123</v>
      </c>
      <c r="Y73" s="66"/>
      <c r="Z73" s="66"/>
      <c r="AA73" s="66"/>
      <c r="AB73" s="66"/>
      <c r="AD73" s="11" t="s">
        <v>110</v>
      </c>
      <c r="AE73" s="11" t="s">
        <v>65</v>
      </c>
      <c r="AG73" t="s">
        <v>33</v>
      </c>
    </row>
    <row r="74" spans="2:33" ht="15" customHeight="1" x14ac:dyDescent="0.25">
      <c r="B74" s="124" t="s">
        <v>167</v>
      </c>
      <c r="C74" s="53"/>
      <c r="D74" s="15"/>
      <c r="E74" s="20"/>
      <c r="F74" t="s">
        <v>28</v>
      </c>
      <c r="G74" t="s">
        <v>87</v>
      </c>
      <c r="H74" t="s">
        <v>88</v>
      </c>
      <c r="I74"/>
      <c r="J74" t="s">
        <v>96</v>
      </c>
      <c r="K74" t="s">
        <v>88</v>
      </c>
      <c r="L74"/>
      <c r="M74" t="s">
        <v>104</v>
      </c>
      <c r="N74" t="s">
        <v>106</v>
      </c>
      <c r="O74"/>
      <c r="S74" s="66" t="s">
        <v>114</v>
      </c>
      <c r="T74" s="68">
        <f>C61</f>
        <v>0</v>
      </c>
      <c r="U74" s="66"/>
      <c r="V74" s="25" t="s">
        <v>16</v>
      </c>
      <c r="W74" s="72"/>
      <c r="X74" s="72"/>
      <c r="Y74" s="66"/>
      <c r="Z74" s="66"/>
      <c r="AA74" s="66"/>
      <c r="AB74" s="66"/>
      <c r="AD74" s="11" t="s">
        <v>111</v>
      </c>
      <c r="AE74" s="11" t="s">
        <v>66</v>
      </c>
      <c r="AG74" t="s">
        <v>34</v>
      </c>
    </row>
    <row r="75" spans="2:33" ht="57.75" customHeight="1" x14ac:dyDescent="0.25">
      <c r="B75" s="125"/>
      <c r="C75" s="54"/>
      <c r="D75" s="15"/>
      <c r="E75" s="20"/>
      <c r="F75" t="s">
        <v>29</v>
      </c>
      <c r="G75" t="s">
        <v>89</v>
      </c>
      <c r="H75" t="s">
        <v>63</v>
      </c>
      <c r="I75"/>
      <c r="J75" t="s">
        <v>97</v>
      </c>
      <c r="K75" t="s">
        <v>90</v>
      </c>
      <c r="L75"/>
      <c r="M75" t="s">
        <v>105</v>
      </c>
      <c r="N75" t="s">
        <v>107</v>
      </c>
      <c r="O75"/>
      <c r="S75" s="66" t="s">
        <v>109</v>
      </c>
      <c r="T75" s="66">
        <f>p_C51</f>
        <v>3.45</v>
      </c>
      <c r="U75" s="66"/>
      <c r="V75" t="s">
        <v>31</v>
      </c>
      <c r="X75" s="11" t="s">
        <v>122</v>
      </c>
      <c r="Y75" s="66"/>
      <c r="Z75" s="66"/>
      <c r="AA75" s="66"/>
      <c r="AB75" s="66"/>
      <c r="AD75" s="11" t="s">
        <v>112</v>
      </c>
      <c r="AE75" s="11" t="s">
        <v>64</v>
      </c>
      <c r="AG75" t="s">
        <v>35</v>
      </c>
    </row>
    <row r="76" spans="2:33" ht="15" customHeight="1" x14ac:dyDescent="0.25">
      <c r="B76" s="124" t="s">
        <v>149</v>
      </c>
      <c r="C76" s="14"/>
      <c r="D76" s="55"/>
      <c r="E76" s="20"/>
      <c r="F76" t="s">
        <v>30</v>
      </c>
      <c r="G76" t="s">
        <v>108</v>
      </c>
      <c r="H76" t="s">
        <v>69</v>
      </c>
      <c r="I76"/>
      <c r="J76"/>
      <c r="K76"/>
      <c r="L76"/>
      <c r="M76"/>
      <c r="N76"/>
      <c r="O76"/>
      <c r="S76" s="66" t="s">
        <v>96</v>
      </c>
      <c r="T76" s="66">
        <f>p_E46</f>
        <v>-2.7027027027027027E-4</v>
      </c>
      <c r="U76" s="66"/>
      <c r="V76" t="s">
        <v>28</v>
      </c>
      <c r="X76" s="11" t="s">
        <v>121</v>
      </c>
      <c r="Y76" s="66"/>
      <c r="Z76" s="66"/>
      <c r="AA76" s="66"/>
      <c r="AB76" s="66"/>
      <c r="AD76" s="11" t="s">
        <v>91</v>
      </c>
      <c r="AE76" s="11" t="s">
        <v>92</v>
      </c>
    </row>
    <row r="77" spans="2:33" ht="48.75" customHeight="1" x14ac:dyDescent="0.25">
      <c r="B77" s="126"/>
      <c r="C77" s="54"/>
      <c r="D77" s="54"/>
      <c r="E77" s="20"/>
      <c r="F77" t="s">
        <v>31</v>
      </c>
      <c r="G77" t="s">
        <v>109</v>
      </c>
      <c r="H77" t="s">
        <v>70</v>
      </c>
      <c r="I77"/>
      <c r="J77"/>
      <c r="K77"/>
      <c r="L77"/>
      <c r="M77"/>
      <c r="N77"/>
      <c r="O77"/>
      <c r="S77" s="66" t="s">
        <v>116</v>
      </c>
      <c r="T77" s="68">
        <f ca="1">C45</f>
        <v>0</v>
      </c>
      <c r="U77" s="66"/>
      <c r="V77" s="73" t="s">
        <v>10</v>
      </c>
      <c r="W77" s="72"/>
      <c r="X77" s="72"/>
      <c r="Y77" s="66"/>
      <c r="Z77" s="66"/>
      <c r="AA77" s="66"/>
      <c r="AB77" s="66"/>
      <c r="AD77" s="11" t="s">
        <v>93</v>
      </c>
      <c r="AE77" s="11" t="s">
        <v>94</v>
      </c>
    </row>
    <row r="78" spans="2:33" ht="55.5" customHeight="1" x14ac:dyDescent="0.25">
      <c r="B78" s="49" t="s">
        <v>166</v>
      </c>
      <c r="C78" s="14"/>
      <c r="D78" s="55"/>
      <c r="E78" s="20"/>
      <c r="F78" t="s">
        <v>35</v>
      </c>
      <c r="G78" t="s">
        <v>112</v>
      </c>
      <c r="H78" t="s">
        <v>64</v>
      </c>
      <c r="I78"/>
      <c r="J78"/>
      <c r="K78"/>
      <c r="L78"/>
      <c r="M78"/>
      <c r="N78"/>
      <c r="O78"/>
      <c r="S78" s="66" t="s">
        <v>109</v>
      </c>
      <c r="T78" s="66">
        <f>p_C51</f>
        <v>3.45</v>
      </c>
      <c r="U78" s="66"/>
      <c r="V78" t="s">
        <v>31</v>
      </c>
      <c r="X78" s="11" t="s">
        <v>122</v>
      </c>
      <c r="Y78" s="66"/>
      <c r="Z78" s="66">
        <f ca="1">(p_E45*C45+p_F46)*(C61*p_C51)+(p_E46*C45+p_F45)*(C62*p_C51)</f>
        <v>0</v>
      </c>
      <c r="AA78" s="71" t="s">
        <v>120</v>
      </c>
      <c r="AB78" s="66"/>
      <c r="AD78" s="11" t="s">
        <v>97</v>
      </c>
      <c r="AE78" s="11" t="s">
        <v>90</v>
      </c>
    </row>
    <row r="79" spans="2:33" ht="15" customHeight="1" x14ac:dyDescent="0.25">
      <c r="B79" s="50"/>
      <c r="C79" s="54"/>
      <c r="D79" s="15"/>
      <c r="E79" s="20"/>
      <c r="AD79" s="11" t="s">
        <v>98</v>
      </c>
      <c r="AE79" s="11" t="s">
        <v>99</v>
      </c>
    </row>
    <row r="80" spans="2:33" x14ac:dyDescent="0.25">
      <c r="B80" s="16"/>
      <c r="C80" s="23"/>
      <c r="D80" s="16"/>
      <c r="AD80" s="11" t="s">
        <v>102</v>
      </c>
      <c r="AE80" s="11" t="s">
        <v>103</v>
      </c>
    </row>
    <row r="81" spans="2:31" x14ac:dyDescent="0.25">
      <c r="B81" s="87" t="s">
        <v>150</v>
      </c>
      <c r="C81" s="23"/>
      <c r="D81" s="12"/>
    </row>
    <row r="82" spans="2:31" s="15" customFormat="1" ht="61.5" customHeight="1" x14ac:dyDescent="0.25">
      <c r="B82" s="118" t="s">
        <v>153</v>
      </c>
      <c r="C82" s="118"/>
      <c r="D82" s="118"/>
    </row>
    <row r="83" spans="2:31" ht="15.75" thickBot="1" x14ac:dyDescent="0.3">
      <c r="AD83" s="11" t="s">
        <v>105</v>
      </c>
      <c r="AE83" s="11" t="s">
        <v>107</v>
      </c>
    </row>
    <row r="84" spans="2:31" ht="54.75" customHeight="1" thickBot="1" x14ac:dyDescent="0.3">
      <c r="B84" s="57"/>
      <c r="C84" s="57"/>
    </row>
    <row r="85" spans="2:31" ht="18" customHeight="1" x14ac:dyDescent="0.25">
      <c r="B85" s="11" t="s">
        <v>40</v>
      </c>
      <c r="C85" s="11" t="s">
        <v>41</v>
      </c>
    </row>
    <row r="86" spans="2:31" ht="24.75" customHeight="1" x14ac:dyDescent="0.25"/>
    <row r="87" spans="2:31" ht="24.75" customHeight="1" x14ac:dyDescent="0.25">
      <c r="B87" s="117" t="s">
        <v>151</v>
      </c>
      <c r="C87" s="117"/>
      <c r="D87" s="117"/>
    </row>
    <row r="88" spans="2:31" ht="96.75" customHeight="1" x14ac:dyDescent="0.25">
      <c r="B88" s="118" t="s">
        <v>154</v>
      </c>
      <c r="C88" s="118"/>
      <c r="D88" s="118"/>
    </row>
    <row r="89" spans="2:31" ht="24.75" customHeight="1" thickBot="1" x14ac:dyDescent="0.3">
      <c r="B89" s="88"/>
      <c r="C89" s="88"/>
      <c r="D89" s="88"/>
    </row>
    <row r="90" spans="2:31" ht="54" customHeight="1" thickBot="1" x14ac:dyDescent="0.3">
      <c r="B90" s="57"/>
      <c r="C90" s="57"/>
      <c r="D90" s="88"/>
    </row>
    <row r="91" spans="2:31" ht="24.75" customHeight="1" x14ac:dyDescent="0.25">
      <c r="B91" s="11" t="s">
        <v>40</v>
      </c>
      <c r="C91" s="11" t="s">
        <v>41</v>
      </c>
      <c r="D91" s="88"/>
    </row>
    <row r="92" spans="2:31" ht="24.75" customHeight="1" x14ac:dyDescent="0.25">
      <c r="B92" s="89"/>
      <c r="C92" s="89"/>
      <c r="D92" s="88"/>
    </row>
    <row r="93" spans="2:31" x14ac:dyDescent="0.25">
      <c r="B93" s="47" t="s">
        <v>136</v>
      </c>
    </row>
    <row r="94" spans="2:31" x14ac:dyDescent="0.25">
      <c r="B94" s="48"/>
    </row>
    <row r="95" spans="2:31" x14ac:dyDescent="0.25">
      <c r="B95" s="11" t="s">
        <v>43</v>
      </c>
    </row>
    <row r="96" spans="2:31" x14ac:dyDescent="0.25">
      <c r="B96" s="12" t="s">
        <v>152</v>
      </c>
    </row>
    <row r="97" spans="2:2" x14ac:dyDescent="0.25">
      <c r="B97" s="12" t="s">
        <v>137</v>
      </c>
    </row>
    <row r="98" spans="2:2" x14ac:dyDescent="0.25">
      <c r="B98" s="12" t="s">
        <v>44</v>
      </c>
    </row>
    <row r="99" spans="2:2" x14ac:dyDescent="0.25"/>
    <row r="100" spans="2:2" x14ac:dyDescent="0.25"/>
    <row r="101" spans="2:2" x14ac:dyDescent="0.25"/>
    <row r="102" spans="2:2" x14ac:dyDescent="0.25"/>
    <row r="103" spans="2:2" x14ac:dyDescent="0.25"/>
    <row r="104" spans="2:2" x14ac:dyDescent="0.25"/>
    <row r="105" spans="2:2" x14ac:dyDescent="0.25"/>
    <row r="106" spans="2:2" x14ac:dyDescent="0.25"/>
    <row r="107" spans="2:2" x14ac:dyDescent="0.25"/>
    <row r="108" spans="2:2" x14ac:dyDescent="0.25"/>
    <row r="109" spans="2:2" x14ac:dyDescent="0.25"/>
    <row r="110" spans="2:2" x14ac:dyDescent="0.25"/>
    <row r="111" spans="2:2" x14ac:dyDescent="0.25"/>
    <row r="112" spans="2: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5" x14ac:dyDescent="0.25"/>
    <row r="154" x14ac:dyDescent="0.25"/>
    <row r="155" x14ac:dyDescent="0.25"/>
    <row r="156" x14ac:dyDescent="0.25"/>
    <row r="1048508" x14ac:dyDescent="0.25"/>
    <row r="1048523" x14ac:dyDescent="0.25"/>
    <row r="1048524" x14ac:dyDescent="0.25"/>
    <row r="1048525" x14ac:dyDescent="0.25"/>
    <row r="1048529" x14ac:dyDescent="0.25"/>
    <row r="1048532" x14ac:dyDescent="0.25"/>
    <row r="1048533" x14ac:dyDescent="0.25"/>
    <row r="1048534" x14ac:dyDescent="0.25"/>
    <row r="1048535" x14ac:dyDescent="0.25"/>
    <row r="1048538" x14ac:dyDescent="0.25"/>
    <row r="1048539" x14ac:dyDescent="0.25"/>
    <row r="1048540" x14ac:dyDescent="0.25"/>
    <row r="1048541" x14ac:dyDescent="0.25"/>
    <row r="1048542" x14ac:dyDescent="0.25"/>
    <row r="1048545" x14ac:dyDescent="0.25"/>
    <row r="1048546" x14ac:dyDescent="0.25"/>
    <row r="1048547" x14ac:dyDescent="0.25"/>
    <row r="1048548" x14ac:dyDescent="0.25"/>
    <row r="1048549" x14ac:dyDescent="0.25"/>
    <row r="1048550" x14ac:dyDescent="0.25"/>
    <row r="1048551" x14ac:dyDescent="0.25"/>
    <row r="1048552" x14ac:dyDescent="0.25"/>
    <row r="1048553" x14ac:dyDescent="0.25"/>
    <row r="1048554" x14ac:dyDescent="0.25"/>
    <row r="1048555" x14ac:dyDescent="0.25"/>
    <row r="1048556" x14ac:dyDescent="0.25"/>
    <row r="1048557" x14ac:dyDescent="0.25"/>
    <row r="1048558" x14ac:dyDescent="0.25"/>
    <row r="1048559" x14ac:dyDescent="0.25"/>
    <row r="1048561" x14ac:dyDescent="0.25"/>
    <row r="1048562" x14ac:dyDescent="0.25"/>
    <row r="1048563" x14ac:dyDescent="0.25"/>
    <row r="1048564" x14ac:dyDescent="0.25"/>
    <row r="1048565" x14ac:dyDescent="0.25"/>
    <row r="1048566" x14ac:dyDescent="0.25"/>
    <row r="1048567" x14ac:dyDescent="0.25"/>
    <row r="1048568" x14ac:dyDescent="0.25"/>
    <row r="1048569" x14ac:dyDescent="0.25"/>
    <row r="1048570" x14ac:dyDescent="0.25"/>
    <row r="1048571" x14ac:dyDescent="0.25"/>
    <row r="1048572" x14ac:dyDescent="0.25"/>
    <row r="1048573" x14ac:dyDescent="0.25"/>
    <row r="1048574" x14ac:dyDescent="0.25"/>
    <row r="1048575" x14ac:dyDescent="0.25"/>
    <row r="1048576" x14ac:dyDescent="0.25"/>
  </sheetData>
  <sheetProtection algorithmName="SHA-512" hashValue="fMEDb+WavpBxeMZiwkle07fSRuAnZesBQW3qAkV+CJZ/Az8LfKS57l3b9jgWF298tR4AcnLrP1TxUDIo10tMMw==" saltValue="dy/ZdrB2SV4t5TF/p3VYkQ==" spinCount="100000" sheet="1" objects="1" selectLockedCells="1"/>
  <sortState xmlns:xlrd2="http://schemas.microsoft.com/office/spreadsheetml/2017/richdata2" ref="F71:H78">
    <sortCondition ref="G71:G78"/>
  </sortState>
  <mergeCells count="16">
    <mergeCell ref="B4:C4"/>
    <mergeCell ref="B26:C26"/>
    <mergeCell ref="B29:C29"/>
    <mergeCell ref="B10:C10"/>
    <mergeCell ref="B14:C14"/>
    <mergeCell ref="B18:C18"/>
    <mergeCell ref="B87:D87"/>
    <mergeCell ref="B88:D88"/>
    <mergeCell ref="B46:C46"/>
    <mergeCell ref="B56:C56"/>
    <mergeCell ref="B64:C64"/>
    <mergeCell ref="B69:C69"/>
    <mergeCell ref="B82:D82"/>
    <mergeCell ref="B74:B75"/>
    <mergeCell ref="B76:B77"/>
    <mergeCell ref="B71:C71"/>
  </mergeCells>
  <dataValidations xWindow="620" yWindow="612" count="5">
    <dataValidation type="whole" allowBlank="1" showInputMessage="1" showErrorMessage="1" sqref="C35" xr:uid="{00000000-0002-0000-0000-000000000000}">
      <formula1>1</formula1>
      <formula2>2</formula2>
    </dataValidation>
    <dataValidation type="whole" allowBlank="1" showInputMessage="1" showErrorMessage="1" sqref="C36" xr:uid="{00000000-0002-0000-0000-000001000000}">
      <formula1>0</formula1>
      <formula2>4</formula2>
    </dataValidation>
    <dataValidation type="whole" allowBlank="1" showInputMessage="1" showErrorMessage="1" sqref="C37" xr:uid="{00000000-0002-0000-0000-000002000000}">
      <formula1>1</formula1>
      <formula2>6</formula2>
    </dataValidation>
    <dataValidation type="decimal" allowBlank="1" showInputMessage="1" showErrorMessage="1" sqref="C53:C54 C61:C62 C67" xr:uid="{00000000-0002-0000-0000-000003000000}">
      <formula1>0</formula1>
      <formula2>100</formula2>
    </dataValidation>
    <dataValidation type="whole" operator="greaterThan" allowBlank="1" showInputMessage="1" showErrorMessage="1" error="Werte kleiner Null sind nicht erlaubt" prompt="hier nur positive Werte eingeben" sqref="C27" xr:uid="{8295CEFB-36BC-4FC1-A962-E6B65564CBB9}">
      <formula1>0</formula1>
    </dataValidation>
  </dataValidations>
  <pageMargins left="0.25" right="0.25" top="0.75" bottom="0.75" header="0.3" footer="0.3"/>
  <pageSetup paperSize="9" scale="60" fitToHeight="0" orientation="portrait" r:id="rId1"/>
  <headerFooter>
    <oddFooter>&amp;L&amp;D &amp;T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2</xdr:col>
                    <xdr:colOff>295275</xdr:colOff>
                    <xdr:row>72</xdr:row>
                    <xdr:rowOff>180975</xdr:rowOff>
                  </from>
                  <to>
                    <xdr:col>2</xdr:col>
                    <xdr:colOff>1533525</xdr:colOff>
                    <xdr:row>74</xdr:row>
                    <xdr:rowOff>9525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xdr:col>
                    <xdr:colOff>295275</xdr:colOff>
                    <xdr:row>75</xdr:row>
                    <xdr:rowOff>0</xdr:rowOff>
                  </from>
                  <to>
                    <xdr:col>2</xdr:col>
                    <xdr:colOff>1657350</xdr:colOff>
                    <xdr:row>76</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2</xdr:col>
                    <xdr:colOff>295275</xdr:colOff>
                    <xdr:row>77</xdr:row>
                    <xdr:rowOff>0</xdr:rowOff>
                  </from>
                  <to>
                    <xdr:col>2</xdr:col>
                    <xdr:colOff>1657350</xdr:colOff>
                    <xdr:row>77</xdr:row>
                    <xdr:rowOff>219075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2</xdr:col>
                    <xdr:colOff>295275</xdr:colOff>
                    <xdr:row>77</xdr:row>
                    <xdr:rowOff>0</xdr:rowOff>
                  </from>
                  <to>
                    <xdr:col>2</xdr:col>
                    <xdr:colOff>1657350</xdr:colOff>
                    <xdr:row>77</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249977111117893"/>
  </sheetPr>
  <dimension ref="B3:U59"/>
  <sheetViews>
    <sheetView topLeftCell="A27" zoomScaleNormal="100" workbookViewId="0">
      <selection activeCell="A47" sqref="A47:XFD47"/>
    </sheetView>
  </sheetViews>
  <sheetFormatPr baseColWidth="10" defaultColWidth="9.140625" defaultRowHeight="15" x14ac:dyDescent="0.25"/>
  <cols>
    <col min="1" max="1" width="2.7109375" customWidth="1"/>
    <col min="2" max="2" width="37.42578125" customWidth="1"/>
    <col min="3" max="3" width="27.140625" customWidth="1"/>
    <col min="5" max="5" width="24.42578125" customWidth="1"/>
    <col min="13" max="13" width="17.5703125" customWidth="1"/>
    <col min="16" max="16" width="11.140625" customWidth="1"/>
    <col min="19" max="19" width="15.85546875" customWidth="1"/>
  </cols>
  <sheetData>
    <row r="3" spans="2:5" x14ac:dyDescent="0.25">
      <c r="B3" s="1" t="s">
        <v>0</v>
      </c>
      <c r="C3" s="2"/>
    </row>
    <row r="4" spans="2:5" x14ac:dyDescent="0.25">
      <c r="B4" s="3" t="s">
        <v>155</v>
      </c>
      <c r="C4" s="4"/>
    </row>
    <row r="5" spans="2:5" x14ac:dyDescent="0.25">
      <c r="B5" s="5">
        <v>1</v>
      </c>
      <c r="C5" s="6">
        <v>1061</v>
      </c>
      <c r="E5" t="s">
        <v>8</v>
      </c>
    </row>
    <row r="6" spans="2:5" x14ac:dyDescent="0.25">
      <c r="B6" s="5">
        <v>2</v>
      </c>
      <c r="C6" s="6">
        <v>1624</v>
      </c>
    </row>
    <row r="7" spans="2:5" x14ac:dyDescent="0.25">
      <c r="B7" s="5">
        <v>3</v>
      </c>
      <c r="C7" s="6">
        <v>1974</v>
      </c>
    </row>
    <row r="8" spans="2:5" x14ac:dyDescent="0.25">
      <c r="B8" s="5">
        <v>4</v>
      </c>
      <c r="C8" s="6">
        <v>2271</v>
      </c>
    </row>
    <row r="9" spans="2:5" x14ac:dyDescent="0.25">
      <c r="B9" s="5">
        <v>5</v>
      </c>
      <c r="C9" s="6">
        <v>2568</v>
      </c>
    </row>
    <row r="10" spans="2:5" x14ac:dyDescent="0.25">
      <c r="B10" s="5">
        <v>6</v>
      </c>
      <c r="C10" s="6">
        <v>2784</v>
      </c>
    </row>
    <row r="11" spans="2:5" x14ac:dyDescent="0.25">
      <c r="B11" s="5">
        <v>7</v>
      </c>
      <c r="C11" s="6">
        <v>3000</v>
      </c>
    </row>
    <row r="12" spans="2:5" x14ac:dyDescent="0.25">
      <c r="B12" s="5">
        <v>8</v>
      </c>
      <c r="C12" s="6">
        <v>3216</v>
      </c>
    </row>
    <row r="13" spans="2:5" x14ac:dyDescent="0.25">
      <c r="B13" s="5">
        <v>9</v>
      </c>
      <c r="C13" s="6">
        <v>3432</v>
      </c>
    </row>
    <row r="14" spans="2:5" x14ac:dyDescent="0.25">
      <c r="B14" s="5">
        <v>10</v>
      </c>
      <c r="C14" s="6">
        <v>3648</v>
      </c>
    </row>
    <row r="15" spans="2:5" x14ac:dyDescent="0.25">
      <c r="B15" s="5">
        <v>11</v>
      </c>
      <c r="C15" s="6">
        <v>3864</v>
      </c>
    </row>
    <row r="16" spans="2:5" x14ac:dyDescent="0.25">
      <c r="B16" s="5">
        <v>12</v>
      </c>
      <c r="C16" s="6">
        <v>4080</v>
      </c>
    </row>
    <row r="17" spans="2:7" x14ac:dyDescent="0.25">
      <c r="B17" s="5">
        <v>13</v>
      </c>
      <c r="C17" s="6">
        <v>4296</v>
      </c>
    </row>
    <row r="18" spans="2:7" x14ac:dyDescent="0.25">
      <c r="B18" s="5">
        <v>14</v>
      </c>
      <c r="C18" s="6">
        <v>4512</v>
      </c>
    </row>
    <row r="19" spans="2:7" x14ac:dyDescent="0.25">
      <c r="B19" s="5" t="s">
        <v>1</v>
      </c>
      <c r="C19" s="6">
        <v>216</v>
      </c>
    </row>
    <row r="20" spans="2:7" x14ac:dyDescent="0.25">
      <c r="B20" s="5"/>
      <c r="C20" s="6"/>
    </row>
    <row r="21" spans="2:7" x14ac:dyDescent="0.25">
      <c r="B21" s="3" t="s">
        <v>156</v>
      </c>
      <c r="C21" s="7"/>
    </row>
    <row r="22" spans="2:7" x14ac:dyDescent="0.25">
      <c r="B22" s="5" t="s">
        <v>2</v>
      </c>
      <c r="C22" s="6">
        <v>672.7</v>
      </c>
      <c r="D22" t="s">
        <v>7</v>
      </c>
    </row>
    <row r="23" spans="2:7" x14ac:dyDescent="0.25">
      <c r="B23" s="5" t="s">
        <v>3</v>
      </c>
      <c r="C23" s="6">
        <v>161.1</v>
      </c>
      <c r="D23" t="s">
        <v>6</v>
      </c>
      <c r="F23">
        <f>5527/12</f>
        <v>460.58333333333331</v>
      </c>
    </row>
    <row r="24" spans="2:7" x14ac:dyDescent="0.25">
      <c r="B24" s="5" t="s">
        <v>4</v>
      </c>
      <c r="C24" s="6">
        <v>484.6</v>
      </c>
      <c r="D24" t="s">
        <v>5</v>
      </c>
    </row>
    <row r="25" spans="2:7" x14ac:dyDescent="0.25">
      <c r="B25" s="3" t="s">
        <v>157</v>
      </c>
      <c r="C25" s="7"/>
    </row>
    <row r="26" spans="2:7" x14ac:dyDescent="0.25">
      <c r="B26" s="5">
        <v>1</v>
      </c>
      <c r="C26" s="6">
        <v>900</v>
      </c>
      <c r="E26" t="s">
        <v>8</v>
      </c>
      <c r="G26" t="s">
        <v>11</v>
      </c>
    </row>
    <row r="27" spans="2:7" x14ac:dyDescent="0.25">
      <c r="B27" s="5">
        <v>2</v>
      </c>
      <c r="C27" s="6">
        <v>1150</v>
      </c>
    </row>
    <row r="28" spans="2:7" x14ac:dyDescent="0.25">
      <c r="B28" s="5">
        <v>3</v>
      </c>
      <c r="C28" s="6">
        <v>1350</v>
      </c>
    </row>
    <row r="29" spans="2:7" x14ac:dyDescent="0.25">
      <c r="B29" s="5">
        <v>4</v>
      </c>
      <c r="C29" s="6">
        <v>1550</v>
      </c>
    </row>
    <row r="30" spans="2:7" x14ac:dyDescent="0.25">
      <c r="B30" s="5">
        <v>5</v>
      </c>
      <c r="C30" s="6">
        <v>1700</v>
      </c>
    </row>
    <row r="31" spans="2:7" x14ac:dyDescent="0.25">
      <c r="B31" s="5">
        <v>6</v>
      </c>
      <c r="C31" s="6">
        <v>1900</v>
      </c>
    </row>
    <row r="32" spans="2:7" x14ac:dyDescent="0.25">
      <c r="B32" s="5">
        <v>7</v>
      </c>
      <c r="C32" s="6">
        <f t="shared" ref="C32:C40" si="0">C31</f>
        <v>1900</v>
      </c>
    </row>
    <row r="33" spans="2:21" x14ac:dyDescent="0.25">
      <c r="B33" s="8">
        <v>8</v>
      </c>
      <c r="C33" s="6">
        <f t="shared" si="0"/>
        <v>1900</v>
      </c>
    </row>
    <row r="34" spans="2:21" x14ac:dyDescent="0.25">
      <c r="B34" s="5">
        <v>9</v>
      </c>
      <c r="C34" s="6">
        <f t="shared" si="0"/>
        <v>1900</v>
      </c>
    </row>
    <row r="35" spans="2:21" x14ac:dyDescent="0.25">
      <c r="B35" s="5">
        <v>10</v>
      </c>
      <c r="C35" s="6">
        <f t="shared" si="0"/>
        <v>1900</v>
      </c>
      <c r="M35" t="s">
        <v>25</v>
      </c>
      <c r="N35" t="s">
        <v>83</v>
      </c>
      <c r="O35" t="s">
        <v>62</v>
      </c>
      <c r="Q35" t="s">
        <v>91</v>
      </c>
      <c r="R35" t="s">
        <v>92</v>
      </c>
      <c r="T35" t="s">
        <v>98</v>
      </c>
      <c r="U35" t="s">
        <v>99</v>
      </c>
    </row>
    <row r="36" spans="2:21" x14ac:dyDescent="0.25">
      <c r="B36" s="8">
        <v>11</v>
      </c>
      <c r="C36" s="6">
        <f t="shared" si="0"/>
        <v>1900</v>
      </c>
      <c r="M36" t="s">
        <v>26</v>
      </c>
      <c r="N36" t="s">
        <v>84</v>
      </c>
      <c r="O36" t="s">
        <v>68</v>
      </c>
      <c r="Q36" t="s">
        <v>93</v>
      </c>
      <c r="R36" t="s">
        <v>94</v>
      </c>
      <c r="T36" t="s">
        <v>100</v>
      </c>
      <c r="U36" t="s">
        <v>101</v>
      </c>
    </row>
    <row r="37" spans="2:21" x14ac:dyDescent="0.25">
      <c r="B37" s="5">
        <v>12</v>
      </c>
      <c r="C37" s="6">
        <f t="shared" si="0"/>
        <v>1900</v>
      </c>
      <c r="M37" t="s">
        <v>27</v>
      </c>
      <c r="N37" t="s">
        <v>85</v>
      </c>
      <c r="O37" t="s">
        <v>67</v>
      </c>
      <c r="Q37" t="s">
        <v>95</v>
      </c>
      <c r="R37" t="s">
        <v>86</v>
      </c>
      <c r="T37" t="s">
        <v>102</v>
      </c>
      <c r="U37" t="s">
        <v>103</v>
      </c>
    </row>
    <row r="38" spans="2:21" x14ac:dyDescent="0.25">
      <c r="B38" s="5">
        <v>13</v>
      </c>
      <c r="C38" s="6">
        <f t="shared" si="0"/>
        <v>1900</v>
      </c>
      <c r="M38" t="s">
        <v>28</v>
      </c>
      <c r="N38" t="s">
        <v>87</v>
      </c>
      <c r="O38" t="s">
        <v>88</v>
      </c>
      <c r="Q38" t="s">
        <v>96</v>
      </c>
      <c r="R38" t="s">
        <v>88</v>
      </c>
      <c r="T38" t="s">
        <v>104</v>
      </c>
      <c r="U38" t="s">
        <v>106</v>
      </c>
    </row>
    <row r="39" spans="2:21" x14ac:dyDescent="0.25">
      <c r="B39" s="8">
        <v>14</v>
      </c>
      <c r="C39" s="6">
        <f t="shared" si="0"/>
        <v>1900</v>
      </c>
      <c r="M39" t="s">
        <v>29</v>
      </c>
      <c r="N39" t="s">
        <v>89</v>
      </c>
      <c r="O39" t="s">
        <v>63</v>
      </c>
      <c r="Q39" t="s">
        <v>97</v>
      </c>
      <c r="R39" t="s">
        <v>90</v>
      </c>
      <c r="T39" t="s">
        <v>105</v>
      </c>
      <c r="U39" t="s">
        <v>107</v>
      </c>
    </row>
    <row r="40" spans="2:21" x14ac:dyDescent="0.25">
      <c r="B40" s="5">
        <v>15</v>
      </c>
      <c r="C40" s="6">
        <f t="shared" si="0"/>
        <v>1900</v>
      </c>
      <c r="M40" t="s">
        <v>30</v>
      </c>
      <c r="N40" t="s">
        <v>108</v>
      </c>
      <c r="O40" t="s">
        <v>69</v>
      </c>
    </row>
    <row r="41" spans="2:21" x14ac:dyDescent="0.25">
      <c r="B41" s="5"/>
      <c r="M41" t="s">
        <v>31</v>
      </c>
      <c r="N41" t="s">
        <v>109</v>
      </c>
      <c r="O41" t="s">
        <v>70</v>
      </c>
    </row>
    <row r="42" spans="2:21" x14ac:dyDescent="0.25">
      <c r="C42" t="s">
        <v>45</v>
      </c>
      <c r="H42" t="s">
        <v>47</v>
      </c>
      <c r="M42" t="s">
        <v>33</v>
      </c>
      <c r="N42" t="s">
        <v>110</v>
      </c>
      <c r="O42" t="s">
        <v>65</v>
      </c>
    </row>
    <row r="43" spans="2:21" x14ac:dyDescent="0.25">
      <c r="B43" t="s">
        <v>25</v>
      </c>
      <c r="C43" s="36">
        <v>132</v>
      </c>
      <c r="D43">
        <v>0</v>
      </c>
      <c r="E43" s="59">
        <f>(C43-D43)/(H43-I43)</f>
        <v>-1.7837837837837837E-3</v>
      </c>
      <c r="F43" s="60">
        <f>C43-(E43*H43)</f>
        <v>124.86486486486487</v>
      </c>
      <c r="H43" s="37">
        <v>-4000</v>
      </c>
      <c r="I43" s="37">
        <v>70000</v>
      </c>
      <c r="M43" t="s">
        <v>34</v>
      </c>
      <c r="N43" t="s">
        <v>111</v>
      </c>
      <c r="O43" t="s">
        <v>66</v>
      </c>
    </row>
    <row r="44" spans="2:21" x14ac:dyDescent="0.25">
      <c r="B44" t="s">
        <v>26</v>
      </c>
      <c r="C44" s="36">
        <v>114</v>
      </c>
      <c r="D44">
        <v>0</v>
      </c>
      <c r="E44" s="59">
        <f>(C44-D44)/(H43-I43)</f>
        <v>-1.5405405405405405E-3</v>
      </c>
      <c r="F44" s="60">
        <f>C44-(E44*H43)</f>
        <v>107.83783783783784</v>
      </c>
      <c r="M44" t="s">
        <v>35</v>
      </c>
      <c r="N44" t="s">
        <v>112</v>
      </c>
      <c r="O44" t="s">
        <v>64</v>
      </c>
    </row>
    <row r="45" spans="2:21" x14ac:dyDescent="0.25">
      <c r="B45" t="s">
        <v>132</v>
      </c>
      <c r="C45" s="36">
        <v>33</v>
      </c>
      <c r="D45">
        <v>0</v>
      </c>
      <c r="E45" s="59">
        <f>(C45-D45)/(H43-I43)</f>
        <v>-4.4594594594594592E-4</v>
      </c>
      <c r="F45" s="60">
        <f>C45-(E45*H43)</f>
        <v>31.216216216216218</v>
      </c>
    </row>
    <row r="46" spans="2:21" x14ac:dyDescent="0.25">
      <c r="B46" t="s">
        <v>133</v>
      </c>
      <c r="C46" s="36">
        <v>20</v>
      </c>
      <c r="D46">
        <v>0</v>
      </c>
      <c r="E46" s="59">
        <f>(C46-D46)/(H43-I43)</f>
        <v>-2.7027027027027027E-4</v>
      </c>
      <c r="F46" s="60">
        <f>C46-(E46*H43)</f>
        <v>18.918918918918919</v>
      </c>
    </row>
    <row r="47" spans="2:21" x14ac:dyDescent="0.25">
      <c r="B47" t="s">
        <v>35</v>
      </c>
      <c r="C47" s="36">
        <v>80</v>
      </c>
      <c r="D47">
        <v>0</v>
      </c>
      <c r="E47" s="59">
        <f>(C47-D47)/(H43-I43)</f>
        <v>-1.0810810810810811E-3</v>
      </c>
      <c r="F47" s="60">
        <f>C47-(E47*H43)</f>
        <v>75.675675675675677</v>
      </c>
    </row>
    <row r="48" spans="2:21" x14ac:dyDescent="0.25">
      <c r="B48" t="s">
        <v>134</v>
      </c>
      <c r="C48" s="36">
        <v>12</v>
      </c>
      <c r="D48">
        <v>0</v>
      </c>
      <c r="E48" s="59">
        <f>(C48-D48)/(H43-I43)</f>
        <v>-1.6216216216216215E-4</v>
      </c>
      <c r="F48" s="60">
        <f>C48-(E48*H43)</f>
        <v>11.351351351351351</v>
      </c>
    </row>
    <row r="49" spans="2:6" x14ac:dyDescent="0.25">
      <c r="B49" t="s">
        <v>158</v>
      </c>
      <c r="C49" s="36">
        <v>16</v>
      </c>
      <c r="D49">
        <v>0</v>
      </c>
      <c r="E49" s="59">
        <f>(C49-D49)/(H43-I43)</f>
        <v>-2.1621621621621621E-4</v>
      </c>
      <c r="F49" s="60">
        <f>C49-(E49*H43)</f>
        <v>15.135135135135135</v>
      </c>
    </row>
    <row r="50" spans="2:6" x14ac:dyDescent="0.25">
      <c r="E50" s="79" t="s">
        <v>135</v>
      </c>
    </row>
    <row r="51" spans="2:6" x14ac:dyDescent="0.25">
      <c r="B51" t="s">
        <v>30</v>
      </c>
      <c r="C51" s="36">
        <v>4.33</v>
      </c>
    </row>
    <row r="52" spans="2:6" x14ac:dyDescent="0.25">
      <c r="B52" t="s">
        <v>31</v>
      </c>
      <c r="C52" s="36">
        <v>3.45</v>
      </c>
    </row>
    <row r="54" spans="2:6" x14ac:dyDescent="0.25">
      <c r="B54" t="s">
        <v>32</v>
      </c>
      <c r="C54" s="36">
        <v>33</v>
      </c>
      <c r="D54" t="s">
        <v>160</v>
      </c>
    </row>
    <row r="55" spans="2:6" x14ac:dyDescent="0.25">
      <c r="C55" s="36">
        <v>20</v>
      </c>
      <c r="D55" t="s">
        <v>161</v>
      </c>
    </row>
    <row r="56" spans="2:6" x14ac:dyDescent="0.25">
      <c r="C56" s="36">
        <v>80</v>
      </c>
      <c r="D56" t="s">
        <v>35</v>
      </c>
    </row>
    <row r="57" spans="2:6" x14ac:dyDescent="0.25">
      <c r="C57" s="36">
        <v>16</v>
      </c>
      <c r="D57" t="s">
        <v>158</v>
      </c>
    </row>
    <row r="59" spans="2:6" x14ac:dyDescent="0.25">
      <c r="C59" s="36"/>
      <c r="E59" s="59"/>
    </row>
  </sheetData>
  <sheetProtection selectLockedCells="1" selectUn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B38" sqref="B38"/>
    </sheetView>
  </sheetViews>
  <sheetFormatPr baseColWidth="10" defaultRowHeight="15" x14ac:dyDescent="0.25"/>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election activeCell="B11" sqref="B11"/>
    </sheetView>
  </sheetViews>
  <sheetFormatPr baseColWidth="10" defaultRowHeight="15" x14ac:dyDescent="0.25"/>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27</vt:i4>
      </vt:variant>
    </vt:vector>
  </HeadingPairs>
  <TitlesOfParts>
    <vt:vector size="31" baseType="lpstr">
      <vt:lpstr>Berechnung</vt:lpstr>
      <vt:lpstr>Parameter</vt:lpstr>
      <vt:lpstr>Tabelle1</vt:lpstr>
      <vt:lpstr>Tabelle2</vt:lpstr>
      <vt:lpstr>p_C43</vt:lpstr>
      <vt:lpstr>p_C44</vt:lpstr>
      <vt:lpstr>p_C45</vt:lpstr>
      <vt:lpstr>p_C46</vt:lpstr>
      <vt:lpstr>p_C47</vt:lpstr>
      <vt:lpstr>p_C48</vt:lpstr>
      <vt:lpstr>p_C49</vt:lpstr>
      <vt:lpstr>p_C50</vt:lpstr>
      <vt:lpstr>p_C51</vt:lpstr>
      <vt:lpstr>p_C52</vt:lpstr>
      <vt:lpstr>p_C53</vt:lpstr>
      <vt:lpstr>p_C54</vt:lpstr>
      <vt:lpstr>p_C55</vt:lpstr>
      <vt:lpstr>p_E43</vt:lpstr>
      <vt:lpstr>p_E44</vt:lpstr>
      <vt:lpstr>p_E45</vt:lpstr>
      <vt:lpstr>p_E46</vt:lpstr>
      <vt:lpstr>p_E47</vt:lpstr>
      <vt:lpstr>p_E48</vt:lpstr>
      <vt:lpstr>p_E49</vt:lpstr>
      <vt:lpstr>p_F43</vt:lpstr>
      <vt:lpstr>p_F44</vt:lpstr>
      <vt:lpstr>p_F45</vt:lpstr>
      <vt:lpstr>p_F46</vt:lpstr>
      <vt:lpstr>p_F47</vt:lpstr>
      <vt:lpstr>p_F48</vt:lpstr>
      <vt:lpstr>p_F49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2026-06-15T08:09:34Z</dcterms:modified>
</cp:coreProperties>
</file>